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ĂM 2025\XÃ KON BRAIH\NÔNG THÔN\NÔNG THÔN MỚI\"/>
    </mc:Choice>
  </mc:AlternateContent>
  <bookViews>
    <workbookView xWindow="-120" yWindow="-120" windowWidth="29040" windowHeight="15840" firstSheet="4" activeTab="5"/>
  </bookViews>
  <sheets>
    <sheet name="Pl1" sheetId="1" state="hidden" r:id="rId1"/>
    <sheet name="foxz" sheetId="6" state="hidden" r:id="rId2"/>
    <sheet name="foxz_2" sheetId="7" state="veryHidden" r:id="rId3"/>
    <sheet name="foxz_3" sheetId="8" state="veryHidden" r:id="rId4"/>
    <sheet name="PL 01" sheetId="2" r:id="rId5"/>
    <sheet name="PL02-SN-KH2025" sheetId="4" r:id="rId6"/>
    <sheet name="Sheet1" sheetId="5" state="hidden" r:id="rId7"/>
  </sheets>
  <calcPr calcId="162913"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4" l="1"/>
  <c r="F13" i="4"/>
  <c r="L7" i="4" l="1"/>
  <c r="G10" i="4" l="1"/>
  <c r="H10" i="4"/>
  <c r="J10" i="4"/>
  <c r="K10" i="4"/>
  <c r="L10" i="4"/>
  <c r="N10" i="4"/>
  <c r="N13" i="4" l="1"/>
  <c r="I13" i="2"/>
  <c r="I11" i="2"/>
  <c r="I9" i="2"/>
  <c r="M13" i="4"/>
  <c r="I13" i="4"/>
  <c r="D11" i="2" l="1"/>
  <c r="C11" i="2"/>
  <c r="E11" i="2" l="1"/>
  <c r="H9" i="4"/>
  <c r="G9" i="4"/>
  <c r="K9" i="4"/>
  <c r="M9" i="4" s="1"/>
  <c r="J13" i="4"/>
  <c r="J9" i="4" s="1"/>
  <c r="C10" i="4"/>
  <c r="N9" i="4"/>
  <c r="J13" i="2"/>
  <c r="J11" i="2"/>
  <c r="N11" i="2"/>
  <c r="N13" i="2"/>
  <c r="C13" i="2"/>
  <c r="C9" i="2" s="1"/>
  <c r="D13" i="2"/>
  <c r="E13" i="2" s="1"/>
  <c r="F10" i="4" l="1"/>
  <c r="J9" i="2"/>
  <c r="D12" i="4"/>
  <c r="E13" i="4"/>
  <c r="I9" i="4"/>
  <c r="D10" i="4"/>
  <c r="N9" i="2"/>
  <c r="C12" i="4"/>
  <c r="F12" i="4" s="1"/>
  <c r="D9" i="4"/>
  <c r="C9" i="4"/>
  <c r="F9" i="4" l="1"/>
  <c r="E9" i="4"/>
  <c r="C8" i="4"/>
  <c r="D8" i="4"/>
  <c r="G15" i="5"/>
  <c r="G14" i="5"/>
  <c r="G13" i="5"/>
  <c r="H15" i="5"/>
  <c r="H11" i="5" s="1"/>
  <c r="H14" i="5"/>
  <c r="H10" i="5" s="1"/>
  <c r="H13" i="5"/>
  <c r="H9" i="5" s="1"/>
  <c r="G19" i="5"/>
  <c r="I19" i="5" s="1"/>
  <c r="G18" i="5"/>
  <c r="I18" i="5" s="1"/>
  <c r="G17" i="5"/>
  <c r="I17" i="5" s="1"/>
  <c r="J15" i="5"/>
  <c r="J14" i="5"/>
  <c r="J13" i="5"/>
  <c r="J19" i="5"/>
  <c r="J18" i="5"/>
  <c r="J17" i="5"/>
  <c r="K15" i="5"/>
  <c r="K14" i="5"/>
  <c r="K13" i="5"/>
  <c r="K12" i="5" s="1"/>
  <c r="K17" i="5"/>
  <c r="K18" i="5"/>
  <c r="K19" i="5"/>
  <c r="H16" i="5"/>
  <c r="F8" i="4" l="1"/>
  <c r="L17" i="5"/>
  <c r="J11" i="5"/>
  <c r="L19" i="5"/>
  <c r="L14" i="5"/>
  <c r="K10" i="5"/>
  <c r="C17" i="5"/>
  <c r="J10" i="5"/>
  <c r="J16" i="5"/>
  <c r="C19" i="5"/>
  <c r="L18" i="5"/>
  <c r="K11" i="5"/>
  <c r="J9" i="5"/>
  <c r="C18" i="5"/>
  <c r="C13" i="5"/>
  <c r="L15" i="5"/>
  <c r="C14" i="5"/>
  <c r="G9" i="5"/>
  <c r="I9" i="5" s="1"/>
  <c r="K9" i="5"/>
  <c r="J12" i="5"/>
  <c r="L12" i="5" s="1"/>
  <c r="G16" i="5"/>
  <c r="I16" i="5" s="1"/>
  <c r="C15" i="5"/>
  <c r="G10" i="5"/>
  <c r="I10" i="5" s="1"/>
  <c r="G11" i="5"/>
  <c r="I11" i="5" s="1"/>
  <c r="L13" i="5"/>
  <c r="K16" i="5"/>
  <c r="H8" i="5"/>
  <c r="L10" i="5" l="1"/>
  <c r="L16" i="5"/>
  <c r="J8" i="5"/>
  <c r="K8" i="5"/>
  <c r="C9" i="5"/>
  <c r="C10" i="5"/>
  <c r="L11" i="5"/>
  <c r="C16" i="5"/>
  <c r="C11" i="5"/>
  <c r="L9" i="5"/>
  <c r="C12" i="5"/>
  <c r="G8" i="5"/>
  <c r="I8" i="5" s="1"/>
  <c r="D18" i="5"/>
  <c r="F18" i="5" s="1"/>
  <c r="D19" i="5"/>
  <c r="F19" i="5" s="1"/>
  <c r="D17" i="5"/>
  <c r="D14" i="5"/>
  <c r="D15" i="5"/>
  <c r="D13" i="5"/>
  <c r="L8" i="5" l="1"/>
  <c r="D9" i="5"/>
  <c r="F9" i="5" s="1"/>
  <c r="D12" i="5"/>
  <c r="D11" i="5"/>
  <c r="F11" i="5" s="1"/>
  <c r="F13" i="5"/>
  <c r="D10" i="5"/>
  <c r="F10" i="5" s="1"/>
  <c r="F15" i="5"/>
  <c r="F14" i="5"/>
  <c r="F17" i="5"/>
  <c r="F16" i="5" s="1"/>
  <c r="D16" i="5"/>
  <c r="C8" i="5"/>
  <c r="F8" i="5" l="1"/>
  <c r="F12" i="5"/>
  <c r="D8" i="5"/>
  <c r="D12" i="2"/>
  <c r="D10" i="2" l="1"/>
  <c r="D9" i="2"/>
  <c r="E9" i="2" s="1"/>
  <c r="F11" i="2"/>
  <c r="F13" i="2" l="1"/>
  <c r="D8" i="2"/>
  <c r="C12" i="2"/>
  <c r="C10" i="2"/>
  <c r="F10" i="2" l="1"/>
  <c r="F12" i="2"/>
  <c r="F9" i="2"/>
  <c r="C8" i="2"/>
  <c r="F8" i="2" l="1"/>
  <c r="R14" i="1"/>
  <c r="T14" i="1"/>
  <c r="R20" i="1" l="1"/>
  <c r="V17" i="1" l="1"/>
  <c r="V13" i="1" s="1"/>
  <c r="T18" i="1" l="1"/>
  <c r="V18" i="1"/>
  <c r="V12" i="1"/>
  <c r="V11" i="1"/>
  <c r="V10" i="1" s="1"/>
  <c r="T13" i="1"/>
  <c r="T12" i="1"/>
  <c r="T11" i="1"/>
  <c r="R12" i="1"/>
  <c r="R11" i="1"/>
  <c r="J11" i="1"/>
  <c r="K11" i="1"/>
  <c r="M11" i="1"/>
  <c r="N11" i="1"/>
  <c r="D12" i="1"/>
  <c r="J12" i="1"/>
  <c r="K12" i="1"/>
  <c r="M12" i="1"/>
  <c r="N12" i="1"/>
  <c r="J13" i="1"/>
  <c r="K13" i="1"/>
  <c r="M13" i="1"/>
  <c r="N13" i="1"/>
  <c r="R21" i="1"/>
  <c r="R18" i="1" s="1"/>
  <c r="O15" i="1"/>
  <c r="P16" i="1"/>
  <c r="S16" i="1" s="1"/>
  <c r="Q16" i="1"/>
  <c r="P17" i="1"/>
  <c r="S17" i="1" s="1"/>
  <c r="Q17" i="1"/>
  <c r="U17" i="1" s="1"/>
  <c r="Q19" i="1"/>
  <c r="Q11" i="1" s="1"/>
  <c r="Q20" i="1"/>
  <c r="U20" i="1" s="1"/>
  <c r="P19" i="1"/>
  <c r="P11" i="1" s="1"/>
  <c r="P20" i="1"/>
  <c r="P21" i="1"/>
  <c r="Q21" i="1"/>
  <c r="U21" i="1" s="1"/>
  <c r="U11" i="1" l="1"/>
  <c r="O20" i="1"/>
  <c r="S20" i="1"/>
  <c r="R10" i="1"/>
  <c r="T10" i="1"/>
  <c r="P13" i="1"/>
  <c r="Q12" i="1"/>
  <c r="U12" i="1" s="1"/>
  <c r="P12" i="1"/>
  <c r="Q13" i="1"/>
  <c r="U13" i="1" s="1"/>
  <c r="R13" i="1"/>
  <c r="S21" i="1"/>
  <c r="Q14" i="1"/>
  <c r="P14" i="1"/>
  <c r="U16" i="1"/>
  <c r="O17" i="1"/>
  <c r="O16" i="1"/>
  <c r="O12" i="1" s="1"/>
  <c r="O21" i="1"/>
  <c r="P18" i="1"/>
  <c r="O19" i="1"/>
  <c r="O11" i="1" s="1"/>
  <c r="Q18" i="1"/>
  <c r="O13" i="1" l="1"/>
  <c r="P10" i="1"/>
  <c r="Q10" i="1"/>
  <c r="O14" i="1"/>
  <c r="O18" i="1"/>
  <c r="O10" i="1" l="1"/>
  <c r="F20" i="1" l="1"/>
  <c r="F21" i="1"/>
  <c r="F19" i="1"/>
  <c r="L17" i="1"/>
  <c r="L13" i="1" s="1"/>
  <c r="I17" i="1"/>
  <c r="F17" i="1"/>
  <c r="D17" i="1"/>
  <c r="L16" i="1"/>
  <c r="L12" i="1" s="1"/>
  <c r="I16" i="1"/>
  <c r="F16" i="1"/>
  <c r="L15" i="1"/>
  <c r="F15" i="1"/>
  <c r="L21" i="1"/>
  <c r="I21" i="1"/>
  <c r="L20" i="1"/>
  <c r="I20" i="1"/>
  <c r="I19" i="1"/>
  <c r="D19" i="1"/>
  <c r="M18" i="1"/>
  <c r="K18" i="1"/>
  <c r="U18" i="1" s="1"/>
  <c r="N14" i="1"/>
  <c r="F11" i="1" l="1"/>
  <c r="D11" i="1"/>
  <c r="F13" i="1"/>
  <c r="I12" i="1"/>
  <c r="I13" i="1"/>
  <c r="C20" i="1"/>
  <c r="C16" i="1"/>
  <c r="F12" i="1"/>
  <c r="C17" i="1"/>
  <c r="C15" i="1"/>
  <c r="K24" i="1"/>
  <c r="I15" i="1"/>
  <c r="I11" i="1" s="1"/>
  <c r="D14" i="1"/>
  <c r="K14" i="1"/>
  <c r="M14" i="1"/>
  <c r="M10" i="1" s="1"/>
  <c r="J18" i="1"/>
  <c r="D21" i="1"/>
  <c r="K10" i="1" l="1"/>
  <c r="U10" i="1" s="1"/>
  <c r="U14" i="1"/>
  <c r="D13" i="1"/>
  <c r="I18" i="1"/>
  <c r="S18" i="1"/>
  <c r="C12" i="1"/>
  <c r="F14" i="1"/>
  <c r="C14" i="1" s="1"/>
  <c r="C21" i="1"/>
  <c r="C13" i="1" s="1"/>
  <c r="D18" i="1"/>
  <c r="D10" i="1" s="1"/>
  <c r="J14" i="1"/>
  <c r="L14" i="1"/>
  <c r="J10" i="1" l="1"/>
  <c r="S10" i="1" s="1"/>
  <c r="S14" i="1"/>
  <c r="I14" i="1"/>
  <c r="I10" i="1" s="1"/>
  <c r="C19" i="1" l="1"/>
  <c r="C11" i="1" s="1"/>
  <c r="C10" i="1" s="1"/>
  <c r="N18" i="1"/>
  <c r="L19" i="1"/>
  <c r="L11" i="1" s="1"/>
  <c r="F18" i="1"/>
  <c r="C18" i="1" l="1"/>
  <c r="F10" i="1"/>
  <c r="L18" i="1"/>
  <c r="L10" i="1" s="1"/>
  <c r="N10" i="1"/>
</calcChain>
</file>

<file path=xl/comments1.xml><?xml version="1.0" encoding="utf-8"?>
<comments xmlns="http://schemas.openxmlformats.org/spreadsheetml/2006/main">
  <authors>
    <author>PC</author>
  </authors>
  <commentList>
    <comment ref="F11" authorId="0" shapeId="0">
      <text>
        <r>
          <rPr>
            <b/>
            <sz val="9"/>
            <color indexed="81"/>
            <rFont val="Tahoma"/>
            <family val="2"/>
          </rPr>
          <t>PC:</t>
        </r>
        <r>
          <rPr>
            <sz val="9"/>
            <color indexed="81"/>
            <rFont val="Tahoma"/>
            <family val="2"/>
          </rPr>
          <t xml:space="preserve">
1215000 giảm 6100 tại NQ23</t>
        </r>
      </text>
    </comment>
    <comment ref="F15" authorId="0" shapeId="0">
      <text>
        <r>
          <rPr>
            <b/>
            <sz val="9"/>
            <color indexed="81"/>
            <rFont val="Tahoma"/>
            <family val="2"/>
          </rPr>
          <t>PC:</t>
        </r>
        <r>
          <rPr>
            <sz val="9"/>
            <color indexed="81"/>
            <rFont val="Tahoma"/>
            <family val="2"/>
          </rPr>
          <t xml:space="preserve">
1215000 giảm 6100 tại NQ23</t>
        </r>
      </text>
    </comment>
  </commentList>
</comments>
</file>

<file path=xl/sharedStrings.xml><?xml version="1.0" encoding="utf-8"?>
<sst xmlns="http://schemas.openxmlformats.org/spreadsheetml/2006/main" count="170" uniqueCount="50">
  <si>
    <t>Tỉnh Quảng Ngãi</t>
  </si>
  <si>
    <t>Phụ lục tổng hợp</t>
  </si>
  <si>
    <t>Đơn vị: Triệu đồng</t>
  </si>
  <si>
    <t>STT</t>
  </si>
  <si>
    <t>Nguồn vốn</t>
  </si>
  <si>
    <t>KH đầu tư trung hạn giai đoạn 2021-2025</t>
  </si>
  <si>
    <t>Ghi chú</t>
  </si>
  <si>
    <t>Kế hoạch vốn năm 2025</t>
  </si>
  <si>
    <t>Tỉnh Quảng Ngãi (Mới)</t>
  </si>
  <si>
    <t>Trong đó:</t>
  </si>
  <si>
    <t>Tỉnh Kon Tum</t>
  </si>
  <si>
    <t>TỔNG SỐ</t>
  </si>
  <si>
    <t>Vốn ngân sách trung ương</t>
  </si>
  <si>
    <t>+</t>
  </si>
  <si>
    <t>Xây dựng nông thôn mới</t>
  </si>
  <si>
    <t>Giảm nghèo bền vững</t>
  </si>
  <si>
    <t>Phát triển kinh tế - xã hội vùng đồng bào dân tộc thiểu số</t>
  </si>
  <si>
    <t>Vốn ngân sách tỉnh</t>
  </si>
  <si>
    <t>1.</t>
  </si>
  <si>
    <t>2.</t>
  </si>
  <si>
    <t>Kế hoạch vốn năm 2025 đã phân bổ chi tiết</t>
  </si>
  <si>
    <t>Tỷ lệ giải ngân (%)</t>
  </si>
  <si>
    <t>Lũy kế vốn đã giao từ năm 2021-2024</t>
  </si>
  <si>
    <t>Kế hoạch giai đoạn 2021-2025 đã giao</t>
  </si>
  <si>
    <t>TÌNH HÌNH THỰC HIỆN KẾ HOẠCH ĐẦU TƯ CÔNG TRUNG HẠN 2021-2025 VÀ DỰ KIẾN KẾ HOẠCH ĐẦU TƯ CÔNG TRUNG HẠN GIAI ĐOẠN 2026-2030 THỰC HIỆN 03 CHƯƠNG TRÌNH MỤC TIÊ QUỐC GIA</t>
  </si>
  <si>
    <t>(Kèm theo Phiếu phối hợp số         /PPH-QLN ngày    /7/2025 của Phòng Quản lý ngành)</t>
  </si>
  <si>
    <t>Dự kiến kế hoạch đầu tư công trung hạn giai đoạn 2026-2030</t>
  </si>
  <si>
    <t>Lũy kế giải ngân kế hoạch giai đoạn 2021-2025 đến ngày 30/6/2026</t>
  </si>
  <si>
    <t>Chương trình</t>
  </si>
  <si>
    <t>Tổng vốn</t>
  </si>
  <si>
    <t>Tổng số</t>
  </si>
  <si>
    <t>I</t>
  </si>
  <si>
    <t>Kết quả giải ngân đến ngày 30/9/2025</t>
  </si>
  <si>
    <t>Vốn ngân sách địa phương (bao gồm NST và NSH)</t>
  </si>
  <si>
    <t>Tỉnh Quảng Ngãi (mới)</t>
  </si>
  <si>
    <t>Tỉnh Kon Tum (cũ)</t>
  </si>
  <si>
    <t>Tỉnh Quảng Ngãi (cũ)</t>
  </si>
  <si>
    <t>TÌNH HÌNH THỰC HIỆN KẾ HOẠCH VỐN NGÂN SÁCH NHÀ NƯỚC NĂM 2025
CỦA 03 CHƯƠNG TRÌNH MỤC TIÊU QUỐC GIA TRÊN ĐỊA BÀN TỈNH QUẢNG NGÃI</t>
  </si>
  <si>
    <t>Còn lại</t>
  </si>
  <si>
    <t>Phụ lục 03</t>
  </si>
  <si>
    <t>Kế hoạch vốn năm 2025  (bao gồm vốn kéo dài từ năm 2024 về trước kéo dài sang năm 2025)</t>
  </si>
  <si>
    <t>Kế hoạch vốn năm 2025</t>
  </si>
  <si>
    <t>Kế hoạch vốn  năm 2024 về trước được phép kéo dài sang năm 2025</t>
  </si>
  <si>
    <t>(Kèm theo Báo cáo số…/BC-UBND ngày…./…../2025 của Ủy ban nhân dân xã Kon Braih)</t>
  </si>
  <si>
    <t>Kết quả giải ngân ước đến ngày 30/12/2025</t>
  </si>
  <si>
    <t>Kết quả giải ngân đến ngày 30/12/2025</t>
  </si>
  <si>
    <t>TÌNH HÌNH THỰC HIỆN KẾ HOẠCH VỐN SỰ NGHIỆP NĂM 2025
 CHƯƠNG TRÌNH MỤC TIÊU QUỐC GIA NÔNG THÔN MỚI TRÊN ĐỊA BÀN XÃ KON BRAIH</t>
  </si>
  <si>
    <t>TÌNH HÌNH THỰC HIỆN KẾ HOẠCH VỐN NGÂN SÁCH NHÀ NƯỚC (NGUỒN ĐẦU TƯ CÔNG) NĂM 2025
 CHƯƠNG TRÌNH MỤC TIÊU QUỐC GIA NÔNG THÔN MỚI TRÊN ĐỊA BÀN XÃ KON BRAIH</t>
  </si>
  <si>
    <t>Biểu 01</t>
  </si>
  <si>
    <t>Biểu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</si>
</sst>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00"/>
    <numFmt numFmtId="167" formatCode="#.##0.00_ ;\-#.##0.00\ "/>
  </numFmts>
  <fonts count="32" x14ac:knownFonts="1">
    <font>
      <sz val="11"/>
      <color theme="1"/>
      <name val="Arial"/>
      <family val="2"/>
      <scheme val="minor"/>
    </font>
    <font>
      <b/>
      <i/>
      <sz val="14"/>
      <color theme="1"/>
      <name val="Times New Roman"/>
      <family val="1"/>
    </font>
    <font>
      <sz val="14"/>
      <color theme="1"/>
      <name val="Times New Roman"/>
      <family val="1"/>
    </font>
    <font>
      <sz val="10"/>
      <name val="Arial"/>
      <family val="2"/>
    </font>
    <font>
      <b/>
      <sz val="14"/>
      <color theme="1"/>
      <name val="Times New Roman"/>
      <family val="1"/>
    </font>
    <font>
      <sz val="11"/>
      <color indexed="8"/>
      <name val="Calibri"/>
      <family val="2"/>
    </font>
    <font>
      <i/>
      <sz val="14"/>
      <color theme="1"/>
      <name val="Times New Roman"/>
      <family val="1"/>
    </font>
    <font>
      <b/>
      <sz val="9"/>
      <color indexed="81"/>
      <name val="Tahoma"/>
      <family val="2"/>
    </font>
    <font>
      <sz val="9"/>
      <color indexed="81"/>
      <name val="Tahoma"/>
      <family val="2"/>
    </font>
    <font>
      <b/>
      <sz val="14"/>
      <name val="Times New Roman"/>
      <family val="1"/>
    </font>
    <font>
      <i/>
      <sz val="14"/>
      <name val="Times New Roman"/>
      <family val="1"/>
    </font>
    <font>
      <sz val="14"/>
      <name val="Times New Roman"/>
      <family val="1"/>
    </font>
    <font>
      <sz val="11"/>
      <name val="Times New Roman"/>
      <family val="1"/>
    </font>
    <font>
      <i/>
      <sz val="11"/>
      <name val="Times New Roman"/>
      <family val="1"/>
    </font>
    <font>
      <b/>
      <sz val="11"/>
      <name val="Times New Roman"/>
      <family val="1"/>
    </font>
    <font>
      <b/>
      <sz val="14"/>
      <name val="Times New Roman"/>
      <family val="1"/>
    </font>
    <font>
      <b/>
      <sz val="14"/>
      <name val="Times New Roman"/>
      <family val="1"/>
    </font>
    <font>
      <i/>
      <sz val="14"/>
      <name val="Times New Roman"/>
      <family val="1"/>
    </font>
    <font>
      <b/>
      <sz val="12"/>
      <name val="Times New Roman"/>
      <family val="1"/>
    </font>
    <font>
      <i/>
      <sz val="12"/>
      <name val="Times New Roman"/>
      <family val="1"/>
    </font>
    <font>
      <sz val="12"/>
      <name val="Times New Roman"/>
      <family val="1"/>
    </font>
    <font>
      <b/>
      <i/>
      <sz val="11"/>
      <name val="Times New Roman"/>
      <family val="1"/>
    </font>
    <font>
      <sz val="10"/>
      <name val="Times New Roman"/>
      <family val="1"/>
    </font>
    <font>
      <sz val="11"/>
      <color theme="1"/>
      <name val="Arial"/>
      <family val="2"/>
      <scheme val="minor"/>
    </font>
    <font>
      <sz val="8"/>
      <name val="Arial"/>
      <family val="2"/>
      <scheme val="minor"/>
    </font>
    <font>
      <b/>
      <sz val="11"/>
      <color theme="1"/>
      <name val="Times New Roman"/>
      <family val="1"/>
    </font>
    <font>
      <sz val="11"/>
      <color theme="1"/>
      <name val="Times New Roman"/>
      <family val="1"/>
    </font>
    <font>
      <i/>
      <sz val="11"/>
      <color theme="1"/>
      <name val="Arial"/>
      <family val="2"/>
      <scheme val="minor"/>
    </font>
    <font>
      <sz val="12"/>
      <name val="Times New Roman"/>
      <family val="1"/>
      <charset val="163"/>
    </font>
    <font>
      <b/>
      <sz val="11"/>
      <name val="Times New Roman"/>
      <family val="1"/>
      <charset val="163"/>
    </font>
    <font>
      <sz val="11"/>
      <name val="Times New Roman"/>
      <family val="1"/>
      <charset val="163"/>
    </font>
    <font>
      <b/>
      <sz val="12"/>
      <name val="Times New Roman"/>
      <family val="1"/>
      <charset val="163"/>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s>
  <cellStyleXfs count="6">
    <xf numFmtId="0" fontId="0" fillId="0" borderId="0"/>
    <xf numFmtId="0" fontId="3" fillId="0" borderId="0"/>
    <xf numFmtId="9" fontId="5" fillId="0" borderId="0" applyFont="0" applyFill="0" applyBorder="0" applyAlignment="0" applyProtection="0"/>
    <xf numFmtId="164" fontId="5" fillId="0" borderId="0" applyFont="0" applyFill="0" applyBorder="0" applyAlignment="0" applyProtection="0"/>
    <xf numFmtId="0" fontId="23" fillId="0" borderId="0"/>
    <xf numFmtId="164" fontId="3" fillId="0" borderId="0" applyFont="0" applyFill="0" applyBorder="0" applyAlignment="0" applyProtection="0"/>
  </cellStyleXfs>
  <cellXfs count="205">
    <xf numFmtId="0" fontId="0" fillId="0" borderId="0" xfId="0"/>
    <xf numFmtId="0" fontId="2" fillId="0" borderId="0" xfId="0" applyFont="1"/>
    <xf numFmtId="0" fontId="2" fillId="0" borderId="0" xfId="0" applyFont="1" applyAlignment="1">
      <alignment vertical="center" wrapText="1" readingOrder="1"/>
    </xf>
    <xf numFmtId="165" fontId="4" fillId="0" borderId="11" xfId="3" applyNumberFormat="1" applyFont="1" applyFill="1" applyBorder="1" applyAlignment="1">
      <alignment horizontal="right" vertical="top" wrapText="1"/>
    </xf>
    <xf numFmtId="165" fontId="2" fillId="0" borderId="11" xfId="3" applyNumberFormat="1" applyFont="1" applyFill="1" applyBorder="1" applyAlignment="1">
      <alignment horizontal="right" vertical="top" wrapText="1"/>
    </xf>
    <xf numFmtId="0" fontId="6" fillId="0" borderId="0" xfId="0" applyFont="1"/>
    <xf numFmtId="165" fontId="6" fillId="0" borderId="11" xfId="3" applyNumberFormat="1" applyFont="1" applyFill="1" applyBorder="1" applyAlignment="1">
      <alignment horizontal="right" vertical="top" wrapText="1"/>
    </xf>
    <xf numFmtId="165" fontId="2" fillId="2" borderId="11" xfId="3" applyNumberFormat="1" applyFont="1" applyFill="1" applyBorder="1" applyAlignment="1">
      <alignment horizontal="right" vertical="top" wrapText="1"/>
    </xf>
    <xf numFmtId="0" fontId="2"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37" fontId="4" fillId="0" borderId="2" xfId="0" applyNumberFormat="1" applyFont="1" applyBorder="1" applyAlignment="1">
      <alignment horizontal="right" vertical="center" wrapText="1"/>
    </xf>
    <xf numFmtId="0" fontId="2" fillId="0" borderId="2" xfId="0" applyFont="1" applyBorder="1" applyAlignment="1">
      <alignment vertical="center" wrapText="1"/>
    </xf>
    <xf numFmtId="0" fontId="6" fillId="0" borderId="11" xfId="0" quotePrefix="1" applyFont="1" applyBorder="1" applyAlignment="1">
      <alignment horizontal="center" vertical="center" wrapText="1"/>
    </xf>
    <xf numFmtId="49" fontId="6" fillId="0" borderId="11" xfId="0" applyNumberFormat="1" applyFont="1" applyBorder="1" applyAlignment="1">
      <alignment vertical="center" wrapText="1"/>
    </xf>
    <xf numFmtId="165" fontId="1" fillId="0" borderId="11" xfId="3" applyNumberFormat="1" applyFont="1" applyFill="1" applyBorder="1" applyAlignment="1">
      <alignment horizontal="right" vertical="top" wrapText="1"/>
    </xf>
    <xf numFmtId="0" fontId="1" fillId="0" borderId="0" xfId="0" applyFont="1" applyAlignment="1">
      <alignment vertical="center" wrapText="1"/>
    </xf>
    <xf numFmtId="164" fontId="6" fillId="0" borderId="11" xfId="3" applyFont="1" applyFill="1" applyBorder="1" applyAlignment="1">
      <alignment horizontal="right" vertical="top" wrapText="1"/>
    </xf>
    <xf numFmtId="0" fontId="2" fillId="0" borderId="11" xfId="0" quotePrefix="1" applyFont="1" applyBorder="1" applyAlignment="1">
      <alignment horizontal="center" vertical="center" wrapText="1"/>
    </xf>
    <xf numFmtId="49" fontId="4" fillId="0" borderId="11" xfId="0" applyNumberFormat="1" applyFont="1" applyBorder="1" applyAlignment="1">
      <alignment vertical="top" wrapText="1"/>
    </xf>
    <xf numFmtId="37" fontId="4" fillId="0" borderId="11" xfId="0" applyNumberFormat="1" applyFont="1" applyBorder="1" applyAlignment="1">
      <alignment horizontal="right" vertical="top" wrapText="1"/>
    </xf>
    <xf numFmtId="165" fontId="4" fillId="0" borderId="11" xfId="3" applyNumberFormat="1" applyFont="1" applyFill="1" applyBorder="1" applyAlignment="1">
      <alignment vertical="top" wrapText="1"/>
    </xf>
    <xf numFmtId="165" fontId="1" fillId="0" borderId="11" xfId="0" applyNumberFormat="1" applyFont="1" applyBorder="1" applyAlignment="1">
      <alignment vertical="center" wrapText="1"/>
    </xf>
    <xf numFmtId="49" fontId="2" fillId="0" borderId="11" xfId="0" applyNumberFormat="1" applyFont="1" applyBorder="1" applyAlignment="1">
      <alignment vertical="center" wrapText="1"/>
    </xf>
    <xf numFmtId="164" fontId="2" fillId="0" borderId="11" xfId="3" applyFont="1" applyFill="1" applyBorder="1" applyAlignment="1">
      <alignment horizontal="right" vertical="top" wrapText="1"/>
    </xf>
    <xf numFmtId="165" fontId="4" fillId="0" borderId="11" xfId="0" applyNumberFormat="1" applyFont="1" applyBorder="1" applyAlignment="1">
      <alignment vertical="center" wrapText="1"/>
    </xf>
    <xf numFmtId="165" fontId="2" fillId="0" borderId="0" xfId="0" applyNumberFormat="1" applyFont="1" applyAlignment="1">
      <alignment vertical="center" wrapText="1"/>
    </xf>
    <xf numFmtId="0" fontId="4" fillId="0" borderId="11" xfId="0" quotePrefix="1" applyFont="1" applyBorder="1" applyAlignment="1">
      <alignment horizontal="center" vertical="center" wrapText="1"/>
    </xf>
    <xf numFmtId="164" fontId="1" fillId="0" borderId="11" xfId="3" applyFont="1" applyFill="1" applyBorder="1" applyAlignment="1">
      <alignment horizontal="right" vertical="top" wrapText="1"/>
    </xf>
    <xf numFmtId="37" fontId="2" fillId="0" borderId="11" xfId="0" applyNumberFormat="1" applyFont="1" applyBorder="1" applyAlignment="1">
      <alignment horizontal="right" vertical="top" wrapText="1"/>
    </xf>
    <xf numFmtId="165" fontId="2" fillId="0" borderId="11" xfId="3" applyNumberFormat="1" applyFont="1" applyFill="1" applyBorder="1" applyAlignment="1">
      <alignment vertical="top" wrapText="1"/>
    </xf>
    <xf numFmtId="0" fontId="2" fillId="0" borderId="12" xfId="0" quotePrefix="1" applyFont="1" applyBorder="1" applyAlignment="1">
      <alignment horizontal="center" vertical="center" wrapText="1"/>
    </xf>
    <xf numFmtId="49" fontId="2" fillId="0" borderId="12" xfId="0" applyNumberFormat="1" applyFont="1" applyBorder="1" applyAlignment="1">
      <alignment vertical="center" wrapText="1"/>
    </xf>
    <xf numFmtId="165" fontId="2" fillId="0" borderId="12" xfId="3" applyNumberFormat="1" applyFont="1" applyFill="1" applyBorder="1" applyAlignment="1">
      <alignment horizontal="right" vertical="top" wrapText="1"/>
    </xf>
    <xf numFmtId="164" fontId="2" fillId="0" borderId="12" xfId="3" applyFont="1" applyFill="1" applyBorder="1" applyAlignment="1">
      <alignment horizontal="right" vertical="top" wrapText="1"/>
    </xf>
    <xf numFmtId="37" fontId="6" fillId="0" borderId="11" xfId="0" applyNumberFormat="1" applyFont="1" applyBorder="1" applyAlignment="1">
      <alignment horizontal="right" vertical="top" wrapText="1"/>
    </xf>
    <xf numFmtId="0" fontId="6" fillId="0" borderId="11" xfId="0" applyFont="1" applyBorder="1" applyAlignment="1">
      <alignment vertical="center" wrapText="1"/>
    </xf>
    <xf numFmtId="0" fontId="6" fillId="0" borderId="0" xfId="0" applyFont="1" applyAlignment="1">
      <alignment vertical="center" wrapText="1"/>
    </xf>
    <xf numFmtId="0" fontId="2" fillId="0" borderId="11" xfId="0" applyFont="1" applyBorder="1" applyAlignment="1">
      <alignment vertical="center" wrapText="1"/>
    </xf>
    <xf numFmtId="37" fontId="2" fillId="0" borderId="12" xfId="0" applyNumberFormat="1" applyFont="1" applyBorder="1" applyAlignment="1">
      <alignment horizontal="right" vertical="top" wrapText="1"/>
    </xf>
    <xf numFmtId="165" fontId="2" fillId="0" borderId="12" xfId="3" applyNumberFormat="1" applyFont="1" applyFill="1" applyBorder="1" applyAlignment="1">
      <alignment vertical="top" wrapText="1"/>
    </xf>
    <xf numFmtId="0" fontId="2" fillId="0" borderId="12" xfId="0" applyFont="1" applyBorder="1" applyAlignment="1">
      <alignment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164" fontId="4" fillId="0" borderId="11" xfId="3" applyFont="1" applyFill="1" applyBorder="1" applyAlignment="1">
      <alignment horizontal="right" vertical="top" wrapText="1"/>
    </xf>
    <xf numFmtId="164" fontId="6" fillId="0" borderId="14" xfId="3" applyFont="1" applyFill="1" applyBorder="1" applyAlignment="1">
      <alignment horizontal="right" vertical="top" wrapText="1"/>
    </xf>
    <xf numFmtId="164" fontId="4" fillId="0" borderId="2" xfId="3" applyFont="1" applyFill="1" applyBorder="1" applyAlignment="1">
      <alignment horizontal="right" vertical="top" wrapText="1"/>
    </xf>
    <xf numFmtId="165" fontId="6" fillId="0" borderId="14" xfId="3" applyNumberFormat="1" applyFont="1" applyFill="1" applyBorder="1" applyAlignment="1">
      <alignment horizontal="right" vertical="top" wrapText="1"/>
    </xf>
    <xf numFmtId="165" fontId="2" fillId="3" borderId="11" xfId="3" applyNumberFormat="1" applyFont="1" applyFill="1" applyBorder="1" applyAlignment="1">
      <alignment horizontal="right" vertical="top"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11" fillId="4" borderId="0" xfId="0" applyFont="1" applyFill="1" applyAlignment="1">
      <alignment horizontal="center" vertical="center" wrapText="1"/>
    </xf>
    <xf numFmtId="0" fontId="11" fillId="4" borderId="0" xfId="0" applyFont="1" applyFill="1" applyAlignment="1">
      <alignment vertical="center" wrapText="1"/>
    </xf>
    <xf numFmtId="0" fontId="14" fillId="4" borderId="15" xfId="0" applyFont="1" applyFill="1" applyBorder="1" applyAlignment="1">
      <alignment horizontal="center" vertical="center" wrapText="1"/>
    </xf>
    <xf numFmtId="0" fontId="13" fillId="4" borderId="16" xfId="0" quotePrefix="1" applyFont="1" applyFill="1" applyBorder="1" applyAlignment="1">
      <alignment horizontal="center" vertical="top" wrapText="1"/>
    </xf>
    <xf numFmtId="49" fontId="13" fillId="4" borderId="16" xfId="0" applyNumberFormat="1" applyFont="1" applyFill="1" applyBorder="1" applyAlignment="1">
      <alignment vertical="top" wrapText="1"/>
    </xf>
    <xf numFmtId="37" fontId="19" fillId="4" borderId="16" xfId="0" applyNumberFormat="1" applyFont="1" applyFill="1" applyBorder="1" applyAlignment="1">
      <alignment horizontal="right" vertical="top" wrapText="1"/>
    </xf>
    <xf numFmtId="0" fontId="13" fillId="4" borderId="16" xfId="0" applyFont="1" applyFill="1" applyBorder="1" applyAlignment="1">
      <alignment vertical="top" wrapText="1"/>
    </xf>
    <xf numFmtId="0" fontId="14" fillId="4" borderId="16" xfId="0" quotePrefix="1" applyFont="1" applyFill="1" applyBorder="1" applyAlignment="1">
      <alignment horizontal="center" vertical="top" wrapText="1"/>
    </xf>
    <xf numFmtId="49" fontId="14" fillId="4" borderId="16" xfId="0" applyNumberFormat="1" applyFont="1" applyFill="1" applyBorder="1" applyAlignment="1">
      <alignment vertical="top" wrapText="1"/>
    </xf>
    <xf numFmtId="37" fontId="18" fillId="4" borderId="16" xfId="0" applyNumberFormat="1" applyFont="1" applyFill="1" applyBorder="1" applyAlignment="1">
      <alignment horizontal="right" vertical="top" wrapText="1"/>
    </xf>
    <xf numFmtId="165" fontId="18" fillId="4" borderId="16" xfId="0" applyNumberFormat="1" applyFont="1" applyFill="1" applyBorder="1" applyAlignment="1">
      <alignment horizontal="right" vertical="top" wrapText="1"/>
    </xf>
    <xf numFmtId="165" fontId="21" fillId="4" borderId="16" xfId="0" applyNumberFormat="1" applyFont="1" applyFill="1" applyBorder="1" applyAlignment="1">
      <alignment vertical="top" wrapText="1"/>
    </xf>
    <xf numFmtId="0" fontId="12" fillId="4" borderId="16" xfId="0" quotePrefix="1" applyFont="1" applyFill="1" applyBorder="1" applyAlignment="1">
      <alignment horizontal="center" vertical="top" wrapText="1"/>
    </xf>
    <xf numFmtId="49" fontId="12" fillId="4" borderId="16" xfId="0" applyNumberFormat="1" applyFont="1" applyFill="1" applyBorder="1" applyAlignment="1">
      <alignment vertical="top" wrapText="1"/>
    </xf>
    <xf numFmtId="37" fontId="20" fillId="4" borderId="16" xfId="0" applyNumberFormat="1" applyFont="1" applyFill="1" applyBorder="1" applyAlignment="1">
      <alignment horizontal="right" vertical="top" wrapText="1"/>
    </xf>
    <xf numFmtId="165" fontId="20" fillId="4" borderId="16" xfId="0" applyNumberFormat="1" applyFont="1" applyFill="1" applyBorder="1" applyAlignment="1">
      <alignment horizontal="right" vertical="top" wrapText="1"/>
    </xf>
    <xf numFmtId="0" fontId="12" fillId="4" borderId="16" xfId="0" applyFont="1" applyFill="1" applyBorder="1" applyAlignment="1">
      <alignment vertical="top" wrapText="1"/>
    </xf>
    <xf numFmtId="165" fontId="14" fillId="4" borderId="16" xfId="0" applyNumberFormat="1" applyFont="1" applyFill="1" applyBorder="1" applyAlignment="1">
      <alignment vertical="top" wrapText="1"/>
    </xf>
    <xf numFmtId="0" fontId="12" fillId="4" borderId="17" xfId="0" quotePrefix="1" applyFont="1" applyFill="1" applyBorder="1" applyAlignment="1">
      <alignment horizontal="center" vertical="top" wrapText="1"/>
    </xf>
    <xf numFmtId="49" fontId="12" fillId="4" borderId="17" xfId="0" applyNumberFormat="1" applyFont="1" applyFill="1" applyBorder="1" applyAlignment="1">
      <alignment vertical="top" wrapText="1"/>
    </xf>
    <xf numFmtId="37" fontId="20" fillId="4" borderId="17" xfId="0" applyNumberFormat="1" applyFont="1" applyFill="1" applyBorder="1" applyAlignment="1">
      <alignment horizontal="right" vertical="top" wrapText="1"/>
    </xf>
    <xf numFmtId="165" fontId="20" fillId="4" borderId="17" xfId="0" applyNumberFormat="1" applyFont="1" applyFill="1" applyBorder="1" applyAlignment="1">
      <alignment horizontal="right" vertical="top" wrapText="1"/>
    </xf>
    <xf numFmtId="37" fontId="11" fillId="4" borderId="0" xfId="0" applyNumberFormat="1" applyFont="1" applyFill="1" applyAlignment="1">
      <alignment vertical="center" wrapText="1"/>
    </xf>
    <xf numFmtId="0" fontId="14" fillId="4" borderId="2" xfId="0" applyFont="1" applyFill="1" applyBorder="1" applyAlignment="1">
      <alignment horizontal="center" vertical="center" wrapText="1"/>
    </xf>
    <xf numFmtId="0" fontId="22" fillId="4" borderId="16" xfId="0" applyFont="1" applyFill="1" applyBorder="1" applyAlignment="1">
      <alignment horizontal="left" vertical="top" wrapText="1"/>
    </xf>
    <xf numFmtId="0" fontId="22" fillId="4" borderId="17" xfId="0" applyFont="1" applyFill="1" applyBorder="1" applyAlignment="1">
      <alignment horizontal="left" vertical="top" wrapText="1"/>
    </xf>
    <xf numFmtId="0" fontId="0" fillId="0" borderId="0" xfId="0" applyAlignment="1">
      <alignment vertical="top"/>
    </xf>
    <xf numFmtId="39" fontId="20" fillId="4" borderId="17" xfId="0" applyNumberFormat="1" applyFont="1" applyFill="1" applyBorder="1" applyAlignment="1">
      <alignment horizontal="right" vertical="top" wrapText="1"/>
    </xf>
    <xf numFmtId="39" fontId="20" fillId="4" borderId="16" xfId="0" applyNumberFormat="1" applyFont="1" applyFill="1" applyBorder="1" applyAlignment="1">
      <alignment horizontal="right" vertical="top" wrapText="1"/>
    </xf>
    <xf numFmtId="39" fontId="18" fillId="4" borderId="16" xfId="0" applyNumberFormat="1" applyFont="1" applyFill="1" applyBorder="1" applyAlignment="1">
      <alignment horizontal="right" vertical="top" wrapText="1"/>
    </xf>
    <xf numFmtId="39" fontId="18" fillId="4" borderId="16" xfId="0" applyNumberFormat="1" applyFont="1" applyFill="1" applyBorder="1" applyAlignment="1">
      <alignment vertical="top" wrapText="1"/>
    </xf>
    <xf numFmtId="39" fontId="19" fillId="4" borderId="16" xfId="0" applyNumberFormat="1" applyFont="1" applyFill="1" applyBorder="1" applyAlignment="1">
      <alignment vertical="top" wrapText="1"/>
    </xf>
    <xf numFmtId="39" fontId="20" fillId="4" borderId="16" xfId="0" applyNumberFormat="1" applyFont="1" applyFill="1" applyBorder="1" applyAlignment="1">
      <alignment vertical="top" wrapText="1"/>
    </xf>
    <xf numFmtId="39" fontId="20" fillId="4" borderId="17" xfId="0" applyNumberFormat="1" applyFont="1" applyFill="1" applyBorder="1" applyAlignment="1">
      <alignment vertical="top" wrapText="1"/>
    </xf>
    <xf numFmtId="0" fontId="14" fillId="4" borderId="18" xfId="0" applyFont="1" applyFill="1" applyBorder="1" applyAlignment="1">
      <alignment horizontal="center" vertical="top" wrapText="1"/>
    </xf>
    <xf numFmtId="0" fontId="14" fillId="4" borderId="18" xfId="0" applyFont="1" applyFill="1" applyBorder="1" applyAlignment="1">
      <alignment horizontal="left" vertical="top" wrapText="1"/>
    </xf>
    <xf numFmtId="37" fontId="18" fillId="4" borderId="18" xfId="0" applyNumberFormat="1" applyFont="1" applyFill="1" applyBorder="1" applyAlignment="1">
      <alignment horizontal="right" vertical="top" wrapText="1"/>
    </xf>
    <xf numFmtId="39" fontId="18" fillId="4" borderId="18" xfId="0" applyNumberFormat="1" applyFont="1" applyFill="1" applyBorder="1" applyAlignment="1">
      <alignment vertical="top" wrapText="1"/>
    </xf>
    <xf numFmtId="39" fontId="18" fillId="4" borderId="18" xfId="0" applyNumberFormat="1" applyFont="1" applyFill="1" applyBorder="1" applyAlignment="1">
      <alignment horizontal="right" vertical="top" wrapText="1"/>
    </xf>
    <xf numFmtId="166" fontId="25" fillId="0" borderId="18" xfId="0" applyNumberFormat="1" applyFont="1" applyBorder="1" applyAlignment="1">
      <alignment vertical="top"/>
    </xf>
    <xf numFmtId="0" fontId="12" fillId="4" borderId="18" xfId="0" applyFont="1" applyFill="1" applyBorder="1" applyAlignment="1">
      <alignment vertical="top" wrapText="1"/>
    </xf>
    <xf numFmtId="166" fontId="26" fillId="0" borderId="16" xfId="0" applyNumberFormat="1" applyFont="1" applyBorder="1" applyAlignment="1">
      <alignment vertical="top"/>
    </xf>
    <xf numFmtId="166" fontId="25" fillId="0" borderId="16" xfId="0" applyNumberFormat="1" applyFont="1" applyBorder="1" applyAlignment="1">
      <alignment vertical="top"/>
    </xf>
    <xf numFmtId="166" fontId="26" fillId="0" borderId="17" xfId="0" applyNumberFormat="1" applyFont="1" applyBorder="1" applyAlignment="1">
      <alignment vertical="top"/>
    </xf>
    <xf numFmtId="37" fontId="19" fillId="4" borderId="16" xfId="0" applyNumberFormat="1" applyFont="1" applyFill="1" applyBorder="1" applyAlignment="1">
      <alignment vertical="top" wrapText="1"/>
    </xf>
    <xf numFmtId="37" fontId="20" fillId="4" borderId="16" xfId="0" applyNumberFormat="1" applyFont="1" applyFill="1" applyBorder="1" applyAlignment="1">
      <alignment vertical="top" wrapText="1"/>
    </xf>
    <xf numFmtId="37" fontId="20" fillId="4" borderId="17" xfId="0" applyNumberFormat="1" applyFont="1" applyFill="1" applyBorder="1" applyAlignment="1">
      <alignment vertical="top" wrapText="1"/>
    </xf>
    <xf numFmtId="37" fontId="0" fillId="0" borderId="0" xfId="0" applyNumberFormat="1" applyAlignment="1">
      <alignment vertical="top"/>
    </xf>
    <xf numFmtId="0" fontId="11" fillId="0" borderId="0" xfId="0" applyFont="1" applyAlignment="1">
      <alignment vertical="center" wrapText="1"/>
    </xf>
    <xf numFmtId="0" fontId="14" fillId="4" borderId="2"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0" fillId="0" borderId="0" xfId="0" applyAlignment="1">
      <alignment vertical="center"/>
    </xf>
    <xf numFmtId="0" fontId="14" fillId="4" borderId="18" xfId="0" applyFont="1" applyFill="1" applyBorder="1" applyAlignment="1">
      <alignment horizontal="center" vertical="center" wrapText="1"/>
    </xf>
    <xf numFmtId="0" fontId="14" fillId="4" borderId="18" xfId="0" applyFont="1" applyFill="1" applyBorder="1" applyAlignment="1">
      <alignment horizontal="left" vertical="center" wrapText="1"/>
    </xf>
    <xf numFmtId="39" fontId="0" fillId="0" borderId="0" xfId="0" applyNumberFormat="1" applyAlignment="1">
      <alignment vertical="center"/>
    </xf>
    <xf numFmtId="0" fontId="13" fillId="4" borderId="16" xfId="0" quotePrefix="1" applyFont="1" applyFill="1" applyBorder="1" applyAlignment="1">
      <alignment horizontal="center" vertical="center" wrapText="1"/>
    </xf>
    <xf numFmtId="49" fontId="13" fillId="4" borderId="16" xfId="0" applyNumberFormat="1" applyFont="1" applyFill="1" applyBorder="1" applyAlignment="1">
      <alignment vertical="center" wrapText="1"/>
    </xf>
    <xf numFmtId="0" fontId="27" fillId="0" borderId="0" xfId="0" applyFont="1" applyAlignment="1">
      <alignment vertical="center"/>
    </xf>
    <xf numFmtId="39" fontId="27" fillId="0" borderId="0" xfId="0" applyNumberFormat="1" applyFont="1" applyAlignment="1">
      <alignment vertical="center"/>
    </xf>
    <xf numFmtId="0" fontId="14" fillId="4" borderId="16" xfId="0" quotePrefix="1" applyFont="1" applyFill="1" applyBorder="1" applyAlignment="1">
      <alignment horizontal="center" vertical="center" wrapText="1"/>
    </xf>
    <xf numFmtId="49" fontId="14" fillId="4" borderId="16" xfId="0" applyNumberFormat="1" applyFont="1" applyFill="1" applyBorder="1" applyAlignment="1">
      <alignment vertical="center" wrapText="1"/>
    </xf>
    <xf numFmtId="0" fontId="12" fillId="4" borderId="16" xfId="0" quotePrefix="1" applyFont="1" applyFill="1" applyBorder="1" applyAlignment="1">
      <alignment horizontal="center" vertical="center" wrapText="1"/>
    </xf>
    <xf numFmtId="49" fontId="12" fillId="4" borderId="16" xfId="0" applyNumberFormat="1" applyFont="1" applyFill="1" applyBorder="1" applyAlignment="1">
      <alignment vertical="center" wrapText="1"/>
    </xf>
    <xf numFmtId="0" fontId="0" fillId="0" borderId="0" xfId="0" applyFont="1" applyAlignment="1">
      <alignment vertical="center"/>
    </xf>
    <xf numFmtId="0" fontId="14" fillId="4" borderId="15" xfId="0" applyFont="1" applyFill="1" applyBorder="1" applyAlignment="1">
      <alignment horizontal="center" vertical="center" wrapText="1"/>
    </xf>
    <xf numFmtId="0" fontId="12" fillId="4" borderId="15" xfId="0" applyFont="1" applyFill="1" applyBorder="1" applyAlignment="1">
      <alignment vertical="center" wrapText="1"/>
    </xf>
    <xf numFmtId="1" fontId="4" fillId="0" borderId="0" xfId="1" applyNumberFormat="1"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1" fontId="9" fillId="4" borderId="0" xfId="0" applyNumberFormat="1" applyFont="1" applyFill="1" applyAlignment="1">
      <alignment horizontal="center" vertical="center" wrapText="1"/>
    </xf>
    <xf numFmtId="1" fontId="15" fillId="4" borderId="0" xfId="0" applyNumberFormat="1" applyFont="1" applyFill="1" applyAlignment="1">
      <alignment horizontal="center" vertical="center" wrapText="1"/>
    </xf>
    <xf numFmtId="0" fontId="9" fillId="4" borderId="0" xfId="0" applyFont="1" applyFill="1" applyAlignment="1">
      <alignment horizontal="center" vertical="center" wrapText="1"/>
    </xf>
    <xf numFmtId="0" fontId="16" fillId="4" borderId="0" xfId="0" applyFont="1" applyFill="1" applyAlignment="1">
      <alignment horizontal="center" vertical="center" wrapText="1"/>
    </xf>
    <xf numFmtId="0" fontId="10" fillId="4" borderId="0" xfId="0" applyFont="1" applyFill="1" applyAlignment="1">
      <alignment horizontal="right" vertical="center" wrapText="1"/>
    </xf>
    <xf numFmtId="0" fontId="17" fillId="4" borderId="0" xfId="0" applyFont="1" applyFill="1" applyAlignment="1">
      <alignment horizontal="right" vertical="center" wrapText="1"/>
    </xf>
    <xf numFmtId="0" fontId="14" fillId="4" borderId="2" xfId="0" applyFont="1" applyFill="1" applyBorder="1" applyAlignment="1">
      <alignment horizontal="center" vertical="center" wrapText="1"/>
    </xf>
    <xf numFmtId="0" fontId="12" fillId="4" borderId="2" xfId="0" applyFont="1" applyFill="1" applyBorder="1" applyAlignment="1">
      <alignment vertical="center"/>
    </xf>
    <xf numFmtId="0" fontId="12" fillId="4" borderId="2" xfId="0" applyFont="1" applyFill="1" applyBorder="1" applyAlignment="1">
      <alignment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0" fillId="4" borderId="0" xfId="0" applyFont="1" applyFill="1" applyAlignment="1">
      <alignment horizontal="center" vertical="center" wrapText="1"/>
    </xf>
    <xf numFmtId="0" fontId="14" fillId="4" borderId="1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2" fillId="4" borderId="15" xfId="0" applyFont="1" applyFill="1" applyBorder="1"/>
    <xf numFmtId="0" fontId="12" fillId="4" borderId="15" xfId="0" applyFont="1" applyFill="1" applyBorder="1" applyAlignment="1">
      <alignment vertical="center" wrapText="1"/>
    </xf>
    <xf numFmtId="0" fontId="14" fillId="4" borderId="15" xfId="0" applyFont="1" applyFill="1" applyBorder="1" applyAlignment="1">
      <alignment horizontal="left" vertical="center" wrapText="1"/>
    </xf>
    <xf numFmtId="39" fontId="18" fillId="4" borderId="15" xfId="0" applyNumberFormat="1" applyFont="1" applyFill="1" applyBorder="1" applyAlignment="1">
      <alignment horizontal="right" vertical="center" wrapText="1"/>
    </xf>
    <xf numFmtId="39" fontId="20" fillId="4" borderId="15" xfId="0" applyNumberFormat="1" applyFont="1" applyFill="1" applyBorder="1" applyAlignment="1">
      <alignment horizontal="right" vertical="center" wrapText="1"/>
    </xf>
    <xf numFmtId="0" fontId="12" fillId="4" borderId="15" xfId="0" quotePrefix="1" applyFont="1" applyFill="1" applyBorder="1" applyAlignment="1">
      <alignment horizontal="center" vertical="center" wrapText="1"/>
    </xf>
    <xf numFmtId="49" fontId="12" fillId="4" borderId="15" xfId="0" applyNumberFormat="1" applyFont="1" applyFill="1" applyBorder="1" applyAlignment="1">
      <alignment vertical="center" wrapText="1"/>
    </xf>
    <xf numFmtId="39" fontId="20" fillId="0" borderId="15" xfId="0" applyNumberFormat="1" applyFont="1" applyBorder="1" applyAlignment="1">
      <alignment horizontal="right" vertical="center" wrapText="1"/>
    </xf>
    <xf numFmtId="0" fontId="14" fillId="4" borderId="15" xfId="0" quotePrefix="1" applyFont="1" applyFill="1" applyBorder="1" applyAlignment="1">
      <alignment horizontal="center" vertical="center" wrapText="1"/>
    </xf>
    <xf numFmtId="49" fontId="14" fillId="4" borderId="15" xfId="0" applyNumberFormat="1" applyFont="1" applyFill="1" applyBorder="1" applyAlignment="1">
      <alignment vertical="center" wrapText="1"/>
    </xf>
    <xf numFmtId="39" fontId="28" fillId="4" borderId="15" xfId="0" applyNumberFormat="1" applyFont="1" applyFill="1" applyBorder="1" applyAlignment="1">
      <alignment horizontal="right" vertical="center" wrapText="1"/>
    </xf>
    <xf numFmtId="165" fontId="14" fillId="4" borderId="15" xfId="0" applyNumberFormat="1" applyFont="1" applyFill="1" applyBorder="1" applyAlignment="1">
      <alignment vertical="center" wrapText="1"/>
    </xf>
    <xf numFmtId="167" fontId="0" fillId="0" borderId="0" xfId="0" applyNumberFormat="1" applyFont="1" applyAlignment="1">
      <alignment vertical="center"/>
    </xf>
    <xf numFmtId="39" fontId="0" fillId="0" borderId="0" xfId="0" applyNumberFormat="1" applyFont="1" applyAlignment="1">
      <alignment vertical="center"/>
    </xf>
    <xf numFmtId="0" fontId="14" fillId="5" borderId="2" xfId="0" applyFont="1" applyFill="1" applyBorder="1" applyAlignment="1">
      <alignment horizontal="center" vertical="center" wrapText="1"/>
    </xf>
    <xf numFmtId="39" fontId="18" fillId="5" borderId="15" xfId="0" applyNumberFormat="1" applyFont="1" applyFill="1" applyBorder="1" applyAlignment="1">
      <alignment horizontal="right" vertical="center" wrapText="1"/>
    </xf>
    <xf numFmtId="39" fontId="20" fillId="5" borderId="15" xfId="0" applyNumberFormat="1" applyFont="1" applyFill="1" applyBorder="1" applyAlignment="1">
      <alignment horizontal="right" vertical="center" wrapText="1"/>
    </xf>
    <xf numFmtId="0" fontId="14" fillId="3" borderId="2" xfId="0" applyFont="1" applyFill="1" applyBorder="1" applyAlignment="1">
      <alignment horizontal="center" vertical="center" wrapText="1"/>
    </xf>
    <xf numFmtId="39" fontId="18" fillId="3" borderId="15" xfId="0" applyNumberFormat="1" applyFont="1" applyFill="1" applyBorder="1" applyAlignment="1">
      <alignment horizontal="right" vertical="center" wrapText="1"/>
    </xf>
    <xf numFmtId="39" fontId="20" fillId="3" borderId="15" xfId="0" applyNumberFormat="1" applyFont="1" applyFill="1" applyBorder="1" applyAlignment="1">
      <alignment horizontal="right" vertical="center" wrapText="1"/>
    </xf>
    <xf numFmtId="0" fontId="29" fillId="4" borderId="3"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30" fillId="4" borderId="2" xfId="0" applyFont="1" applyFill="1" applyBorder="1" applyAlignment="1">
      <alignment vertical="center"/>
    </xf>
    <xf numFmtId="0" fontId="29" fillId="4" borderId="2" xfId="0" applyFont="1" applyFill="1" applyBorder="1" applyAlignment="1">
      <alignment horizontal="center" vertical="center" wrapText="1"/>
    </xf>
    <xf numFmtId="0" fontId="29" fillId="4" borderId="15"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15" xfId="0" applyFont="1" applyBorder="1" applyAlignment="1">
      <alignment horizontal="center" vertical="center" wrapText="1"/>
    </xf>
    <xf numFmtId="0" fontId="30" fillId="4" borderId="2" xfId="0" applyFont="1" applyFill="1" applyBorder="1" applyAlignment="1">
      <alignment vertical="center" wrapText="1"/>
    </xf>
    <xf numFmtId="39" fontId="31" fillId="4" borderId="18" xfId="0" applyNumberFormat="1" applyFont="1" applyFill="1" applyBorder="1" applyAlignment="1">
      <alignment horizontal="right" vertical="center" wrapText="1"/>
    </xf>
    <xf numFmtId="39" fontId="31" fillId="0" borderId="18" xfId="0" applyNumberFormat="1" applyFont="1" applyBorder="1" applyAlignment="1">
      <alignment horizontal="right" vertical="center" wrapText="1"/>
    </xf>
    <xf numFmtId="0" fontId="30" fillId="4" borderId="18" xfId="0" applyFont="1" applyFill="1" applyBorder="1" applyAlignment="1">
      <alignment vertical="center" wrapText="1"/>
    </xf>
    <xf numFmtId="39" fontId="28" fillId="4" borderId="16" xfId="0" applyNumberFormat="1" applyFont="1" applyFill="1" applyBorder="1" applyAlignment="1">
      <alignment horizontal="right" vertical="center" wrapText="1"/>
    </xf>
    <xf numFmtId="39" fontId="28" fillId="0" borderId="16" xfId="0" applyNumberFormat="1" applyFont="1" applyBorder="1" applyAlignment="1">
      <alignment horizontal="right" vertical="center" wrapText="1"/>
    </xf>
    <xf numFmtId="0" fontId="30" fillId="4" borderId="16" xfId="0" applyFont="1" applyFill="1" applyBorder="1" applyAlignment="1">
      <alignment vertical="center" wrapText="1"/>
    </xf>
    <xf numFmtId="39" fontId="31" fillId="4" borderId="16" xfId="0" applyNumberFormat="1" applyFont="1" applyFill="1" applyBorder="1" applyAlignment="1">
      <alignment horizontal="right" vertical="center" wrapText="1"/>
    </xf>
    <xf numFmtId="39" fontId="31" fillId="0" borderId="16" xfId="0" applyNumberFormat="1" applyFont="1" applyBorder="1" applyAlignment="1">
      <alignment horizontal="right" vertical="center" wrapText="1"/>
    </xf>
    <xf numFmtId="165" fontId="29" fillId="4" borderId="16" xfId="0" applyNumberFormat="1" applyFont="1" applyFill="1" applyBorder="1" applyAlignment="1">
      <alignment vertical="center" wrapText="1"/>
    </xf>
    <xf numFmtId="0" fontId="29" fillId="3" borderId="2" xfId="0" applyFont="1" applyFill="1" applyBorder="1" applyAlignment="1">
      <alignment horizontal="center" vertical="center" wrapText="1"/>
    </xf>
    <xf numFmtId="39" fontId="31" fillId="3" borderId="18" xfId="0" applyNumberFormat="1" applyFont="1" applyFill="1" applyBorder="1" applyAlignment="1">
      <alignment horizontal="right" vertical="center" wrapText="1"/>
    </xf>
    <xf numFmtId="39" fontId="28" fillId="3" borderId="16" xfId="0" applyNumberFormat="1" applyFont="1" applyFill="1" applyBorder="1" applyAlignment="1">
      <alignment horizontal="right" vertical="center" wrapText="1"/>
    </xf>
    <xf numFmtId="39" fontId="31" fillId="3" borderId="16" xfId="0" applyNumberFormat="1" applyFont="1" applyFill="1" applyBorder="1" applyAlignment="1">
      <alignment horizontal="right" vertical="center" wrapText="1"/>
    </xf>
    <xf numFmtId="0" fontId="29" fillId="5" borderId="2" xfId="0" applyFont="1" applyFill="1" applyBorder="1" applyAlignment="1">
      <alignment horizontal="center" vertical="center" wrapText="1"/>
    </xf>
    <xf numFmtId="39" fontId="31" fillId="5" borderId="18" xfId="0" applyNumberFormat="1" applyFont="1" applyFill="1" applyBorder="1" applyAlignment="1">
      <alignment horizontal="right" vertical="center" wrapText="1"/>
    </xf>
    <xf numFmtId="39" fontId="28" fillId="5" borderId="16" xfId="0" applyNumberFormat="1" applyFont="1" applyFill="1" applyBorder="1" applyAlignment="1">
      <alignment horizontal="right" vertical="center" wrapText="1"/>
    </xf>
    <xf numFmtId="39" fontId="31" fillId="5" borderId="16" xfId="0" applyNumberFormat="1" applyFont="1" applyFill="1" applyBorder="1" applyAlignment="1">
      <alignment horizontal="right" vertical="center" wrapText="1"/>
    </xf>
  </cellXfs>
  <cellStyles count="6">
    <cellStyle name="Comma 10 10 2" xfId="3"/>
    <cellStyle name="Comma 10 3" xfId="5"/>
    <cellStyle name="Normal" xfId="0" builtinId="0"/>
    <cellStyle name="Normal 65 2 2" xfId="4"/>
    <cellStyle name="Normal_Bieu mau (CV )" xfId="1"/>
    <cellStyle name="Percent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R26"/>
  <sheetViews>
    <sheetView zoomScale="70" zoomScaleNormal="70" workbookViewId="0">
      <selection activeCell="D11" sqref="D11:D12"/>
    </sheetView>
  </sheetViews>
  <sheetFormatPr defaultRowHeight="18" x14ac:dyDescent="0.3"/>
  <cols>
    <col min="1" max="1" width="4.4140625" style="10" customWidth="1"/>
    <col min="2" max="2" width="48.4140625" style="8" customWidth="1"/>
    <col min="3" max="3" width="13.58203125" style="8" customWidth="1"/>
    <col min="4" max="9" width="15.4140625" style="8" customWidth="1"/>
    <col min="10" max="10" width="16.1640625" style="8" customWidth="1"/>
    <col min="11" max="11" width="13.83203125" style="8" customWidth="1"/>
    <col min="12" max="12" width="13.58203125" style="8" customWidth="1"/>
    <col min="13" max="13" width="12.83203125" style="8" customWidth="1"/>
    <col min="14" max="14" width="12.58203125" style="8" customWidth="1"/>
    <col min="15" max="15" width="15.1640625" style="8" customWidth="1"/>
    <col min="16" max="17" width="12.58203125" style="8" customWidth="1"/>
    <col min="18" max="18" width="14.1640625" style="8" customWidth="1"/>
    <col min="19" max="19" width="12.58203125" style="8" customWidth="1"/>
    <col min="20" max="20" width="13.58203125" style="8" customWidth="1"/>
    <col min="21" max="21" width="12.58203125" style="8" customWidth="1"/>
    <col min="22" max="22" width="25.58203125" style="8" customWidth="1"/>
    <col min="23" max="23" width="10.58203125" style="8" customWidth="1"/>
    <col min="24" max="24" width="21.58203125" style="8" customWidth="1"/>
    <col min="25" max="254" width="9.1640625" style="8"/>
    <col min="255" max="255" width="4.4140625" style="8" customWidth="1"/>
    <col min="256" max="256" width="61.58203125" style="8" customWidth="1"/>
    <col min="257" max="257" width="0" style="8" hidden="1" customWidth="1"/>
    <col min="258" max="258" width="15" style="8" customWidth="1"/>
    <col min="259" max="261" width="0" style="8" hidden="1" customWidth="1"/>
    <col min="262" max="262" width="12.1640625" style="8" customWidth="1"/>
    <col min="263" max="263" width="10" style="8" customWidth="1"/>
    <col min="264" max="264" width="14.1640625" style="8" customWidth="1"/>
    <col min="265" max="265" width="10" style="8" customWidth="1"/>
    <col min="266" max="266" width="14.4140625" style="8" customWidth="1"/>
    <col min="267" max="267" width="0" style="8" hidden="1" customWidth="1"/>
    <col min="268" max="268" width="9.83203125" style="8" customWidth="1"/>
    <col min="269" max="269" width="14.4140625" style="8" customWidth="1"/>
    <col min="270" max="270" width="0" style="8" hidden="1" customWidth="1"/>
    <col min="271" max="271" width="8.4140625" style="8" customWidth="1"/>
    <col min="272" max="272" width="15.4140625" style="8" customWidth="1"/>
    <col min="273" max="273" width="18.83203125" style="8" customWidth="1"/>
    <col min="274" max="274" width="15.1640625" style="8" customWidth="1"/>
    <col min="275" max="275" width="19.4140625" style="8" customWidth="1"/>
    <col min="276" max="276" width="17.4140625" style="8" customWidth="1"/>
    <col min="277" max="277" width="25" style="8" customWidth="1"/>
    <col min="278" max="278" width="16.4140625" style="8" bestFit="1" customWidth="1"/>
    <col min="279" max="279" width="17.4140625" style="8" bestFit="1" customWidth="1"/>
    <col min="280" max="280" width="21.58203125" style="8" customWidth="1"/>
    <col min="281" max="510" width="9.1640625" style="8"/>
    <col min="511" max="511" width="4.4140625" style="8" customWidth="1"/>
    <col min="512" max="512" width="61.58203125" style="8" customWidth="1"/>
    <col min="513" max="513" width="0" style="8" hidden="1" customWidth="1"/>
    <col min="514" max="514" width="15" style="8" customWidth="1"/>
    <col min="515" max="517" width="0" style="8" hidden="1" customWidth="1"/>
    <col min="518" max="518" width="12.1640625" style="8" customWidth="1"/>
    <col min="519" max="519" width="10" style="8" customWidth="1"/>
    <col min="520" max="520" width="14.1640625" style="8" customWidth="1"/>
    <col min="521" max="521" width="10" style="8" customWidth="1"/>
    <col min="522" max="522" width="14.4140625" style="8" customWidth="1"/>
    <col min="523" max="523" width="0" style="8" hidden="1" customWidth="1"/>
    <col min="524" max="524" width="9.83203125" style="8" customWidth="1"/>
    <col min="525" max="525" width="14.4140625" style="8" customWidth="1"/>
    <col min="526" max="526" width="0" style="8" hidden="1" customWidth="1"/>
    <col min="527" max="527" width="8.4140625" style="8" customWidth="1"/>
    <col min="528" max="528" width="15.4140625" style="8" customWidth="1"/>
    <col min="529" max="529" width="18.83203125" style="8" customWidth="1"/>
    <col min="530" max="530" width="15.1640625" style="8" customWidth="1"/>
    <col min="531" max="531" width="19.4140625" style="8" customWidth="1"/>
    <col min="532" max="532" width="17.4140625" style="8" customWidth="1"/>
    <col min="533" max="533" width="25" style="8" customWidth="1"/>
    <col min="534" max="534" width="16.4140625" style="8" bestFit="1" customWidth="1"/>
    <col min="535" max="535" width="17.4140625" style="8" bestFit="1" customWidth="1"/>
    <col min="536" max="536" width="21.58203125" style="8" customWidth="1"/>
    <col min="537" max="766" width="9.1640625" style="8"/>
    <col min="767" max="767" width="4.4140625" style="8" customWidth="1"/>
    <col min="768" max="768" width="61.58203125" style="8" customWidth="1"/>
    <col min="769" max="769" width="0" style="8" hidden="1" customWidth="1"/>
    <col min="770" max="770" width="15" style="8" customWidth="1"/>
    <col min="771" max="773" width="0" style="8" hidden="1" customWidth="1"/>
    <col min="774" max="774" width="12.1640625" style="8" customWidth="1"/>
    <col min="775" max="775" width="10" style="8" customWidth="1"/>
    <col min="776" max="776" width="14.1640625" style="8" customWidth="1"/>
    <col min="777" max="777" width="10" style="8" customWidth="1"/>
    <col min="778" max="778" width="14.4140625" style="8" customWidth="1"/>
    <col min="779" max="779" width="0" style="8" hidden="1" customWidth="1"/>
    <col min="780" max="780" width="9.83203125" style="8" customWidth="1"/>
    <col min="781" max="781" width="14.4140625" style="8" customWidth="1"/>
    <col min="782" max="782" width="0" style="8" hidden="1" customWidth="1"/>
    <col min="783" max="783" width="8.4140625" style="8" customWidth="1"/>
    <col min="784" max="784" width="15.4140625" style="8" customWidth="1"/>
    <col min="785" max="785" width="18.83203125" style="8" customWidth="1"/>
    <col min="786" max="786" width="15.1640625" style="8" customWidth="1"/>
    <col min="787" max="787" width="19.4140625" style="8" customWidth="1"/>
    <col min="788" max="788" width="17.4140625" style="8" customWidth="1"/>
    <col min="789" max="789" width="25" style="8" customWidth="1"/>
    <col min="790" max="790" width="16.4140625" style="8" bestFit="1" customWidth="1"/>
    <col min="791" max="791" width="17.4140625" style="8" bestFit="1" customWidth="1"/>
    <col min="792" max="792" width="21.58203125" style="8" customWidth="1"/>
    <col min="793" max="1022" width="9.1640625" style="8"/>
    <col min="1023" max="1023" width="4.4140625" style="8" customWidth="1"/>
    <col min="1024" max="1024" width="61.58203125" style="8" customWidth="1"/>
    <col min="1025" max="1025" width="0" style="8" hidden="1" customWidth="1"/>
    <col min="1026" max="1026" width="15" style="8" customWidth="1"/>
    <col min="1027" max="1029" width="0" style="8" hidden="1" customWidth="1"/>
    <col min="1030" max="1030" width="12.1640625" style="8" customWidth="1"/>
    <col min="1031" max="1031" width="10" style="8" customWidth="1"/>
    <col min="1032" max="1032" width="14.1640625" style="8" customWidth="1"/>
    <col min="1033" max="1033" width="10" style="8" customWidth="1"/>
    <col min="1034" max="1034" width="14.4140625" style="8" customWidth="1"/>
    <col min="1035" max="1035" width="0" style="8" hidden="1" customWidth="1"/>
    <col min="1036" max="1036" width="9.83203125" style="8" customWidth="1"/>
    <col min="1037" max="1037" width="14.4140625" style="8" customWidth="1"/>
    <col min="1038" max="1038" width="0" style="8" hidden="1" customWidth="1"/>
    <col min="1039" max="1039" width="8.4140625" style="8" customWidth="1"/>
    <col min="1040" max="1040" width="15.4140625" style="8" customWidth="1"/>
    <col min="1041" max="1041" width="18.83203125" style="8" customWidth="1"/>
    <col min="1042" max="1042" width="15.1640625" style="8" customWidth="1"/>
    <col min="1043" max="1043" width="19.4140625" style="8" customWidth="1"/>
    <col min="1044" max="1044" width="17.4140625" style="8" customWidth="1"/>
    <col min="1045" max="1045" width="25" style="8" customWidth="1"/>
    <col min="1046" max="1046" width="16.4140625" style="8" bestFit="1" customWidth="1"/>
    <col min="1047" max="1047" width="17.4140625" style="8" bestFit="1" customWidth="1"/>
    <col min="1048" max="1048" width="21.58203125" style="8" customWidth="1"/>
    <col min="1049" max="1278" width="9.1640625" style="8"/>
    <col min="1279" max="1279" width="4.4140625" style="8" customWidth="1"/>
    <col min="1280" max="1280" width="61.58203125" style="8" customWidth="1"/>
    <col min="1281" max="1281" width="0" style="8" hidden="1" customWidth="1"/>
    <col min="1282" max="1282" width="15" style="8" customWidth="1"/>
    <col min="1283" max="1285" width="0" style="8" hidden="1" customWidth="1"/>
    <col min="1286" max="1286" width="12.1640625" style="8" customWidth="1"/>
    <col min="1287" max="1287" width="10" style="8" customWidth="1"/>
    <col min="1288" max="1288" width="14.1640625" style="8" customWidth="1"/>
    <col min="1289" max="1289" width="10" style="8" customWidth="1"/>
    <col min="1290" max="1290" width="14.4140625" style="8" customWidth="1"/>
    <col min="1291" max="1291" width="0" style="8" hidden="1" customWidth="1"/>
    <col min="1292" max="1292" width="9.83203125" style="8" customWidth="1"/>
    <col min="1293" max="1293" width="14.4140625" style="8" customWidth="1"/>
    <col min="1294" max="1294" width="0" style="8" hidden="1" customWidth="1"/>
    <col min="1295" max="1295" width="8.4140625" style="8" customWidth="1"/>
    <col min="1296" max="1296" width="15.4140625" style="8" customWidth="1"/>
    <col min="1297" max="1297" width="18.83203125" style="8" customWidth="1"/>
    <col min="1298" max="1298" width="15.1640625" style="8" customWidth="1"/>
    <col min="1299" max="1299" width="19.4140625" style="8" customWidth="1"/>
    <col min="1300" max="1300" width="17.4140625" style="8" customWidth="1"/>
    <col min="1301" max="1301" width="25" style="8" customWidth="1"/>
    <col min="1302" max="1302" width="16.4140625" style="8" bestFit="1" customWidth="1"/>
    <col min="1303" max="1303" width="17.4140625" style="8" bestFit="1" customWidth="1"/>
    <col min="1304" max="1304" width="21.58203125" style="8" customWidth="1"/>
    <col min="1305" max="1534" width="9.1640625" style="8"/>
    <col min="1535" max="1535" width="4.4140625" style="8" customWidth="1"/>
    <col min="1536" max="1536" width="61.58203125" style="8" customWidth="1"/>
    <col min="1537" max="1537" width="0" style="8" hidden="1" customWidth="1"/>
    <col min="1538" max="1538" width="15" style="8" customWidth="1"/>
    <col min="1539" max="1541" width="0" style="8" hidden="1" customWidth="1"/>
    <col min="1542" max="1542" width="12.1640625" style="8" customWidth="1"/>
    <col min="1543" max="1543" width="10" style="8" customWidth="1"/>
    <col min="1544" max="1544" width="14.1640625" style="8" customWidth="1"/>
    <col min="1545" max="1545" width="10" style="8" customWidth="1"/>
    <col min="1546" max="1546" width="14.4140625" style="8" customWidth="1"/>
    <col min="1547" max="1547" width="0" style="8" hidden="1" customWidth="1"/>
    <col min="1548" max="1548" width="9.83203125" style="8" customWidth="1"/>
    <col min="1549" max="1549" width="14.4140625" style="8" customWidth="1"/>
    <col min="1550" max="1550" width="0" style="8" hidden="1" customWidth="1"/>
    <col min="1551" max="1551" width="8.4140625" style="8" customWidth="1"/>
    <col min="1552" max="1552" width="15.4140625" style="8" customWidth="1"/>
    <col min="1553" max="1553" width="18.83203125" style="8" customWidth="1"/>
    <col min="1554" max="1554" width="15.1640625" style="8" customWidth="1"/>
    <col min="1555" max="1555" width="19.4140625" style="8" customWidth="1"/>
    <col min="1556" max="1556" width="17.4140625" style="8" customWidth="1"/>
    <col min="1557" max="1557" width="25" style="8" customWidth="1"/>
    <col min="1558" max="1558" width="16.4140625" style="8" bestFit="1" customWidth="1"/>
    <col min="1559" max="1559" width="17.4140625" style="8" bestFit="1" customWidth="1"/>
    <col min="1560" max="1560" width="21.58203125" style="8" customWidth="1"/>
    <col min="1561" max="1790" width="9.1640625" style="8"/>
    <col min="1791" max="1791" width="4.4140625" style="8" customWidth="1"/>
    <col min="1792" max="1792" width="61.58203125" style="8" customWidth="1"/>
    <col min="1793" max="1793" width="0" style="8" hidden="1" customWidth="1"/>
    <col min="1794" max="1794" width="15" style="8" customWidth="1"/>
    <col min="1795" max="1797" width="0" style="8" hidden="1" customWidth="1"/>
    <col min="1798" max="1798" width="12.1640625" style="8" customWidth="1"/>
    <col min="1799" max="1799" width="10" style="8" customWidth="1"/>
    <col min="1800" max="1800" width="14.1640625" style="8" customWidth="1"/>
    <col min="1801" max="1801" width="10" style="8" customWidth="1"/>
    <col min="1802" max="1802" width="14.4140625" style="8" customWidth="1"/>
    <col min="1803" max="1803" width="0" style="8" hidden="1" customWidth="1"/>
    <col min="1804" max="1804" width="9.83203125" style="8" customWidth="1"/>
    <col min="1805" max="1805" width="14.4140625" style="8" customWidth="1"/>
    <col min="1806" max="1806" width="0" style="8" hidden="1" customWidth="1"/>
    <col min="1807" max="1807" width="8.4140625" style="8" customWidth="1"/>
    <col min="1808" max="1808" width="15.4140625" style="8" customWidth="1"/>
    <col min="1809" max="1809" width="18.83203125" style="8" customWidth="1"/>
    <col min="1810" max="1810" width="15.1640625" style="8" customWidth="1"/>
    <col min="1811" max="1811" width="19.4140625" style="8" customWidth="1"/>
    <col min="1812" max="1812" width="17.4140625" style="8" customWidth="1"/>
    <col min="1813" max="1813" width="25" style="8" customWidth="1"/>
    <col min="1814" max="1814" width="16.4140625" style="8" bestFit="1" customWidth="1"/>
    <col min="1815" max="1815" width="17.4140625" style="8" bestFit="1" customWidth="1"/>
    <col min="1816" max="1816" width="21.58203125" style="8" customWidth="1"/>
    <col min="1817" max="2046" width="9.1640625" style="8"/>
    <col min="2047" max="2047" width="4.4140625" style="8" customWidth="1"/>
    <col min="2048" max="2048" width="61.58203125" style="8" customWidth="1"/>
    <col min="2049" max="2049" width="0" style="8" hidden="1" customWidth="1"/>
    <col min="2050" max="2050" width="15" style="8" customWidth="1"/>
    <col min="2051" max="2053" width="0" style="8" hidden="1" customWidth="1"/>
    <col min="2054" max="2054" width="12.1640625" style="8" customWidth="1"/>
    <col min="2055" max="2055" width="10" style="8" customWidth="1"/>
    <col min="2056" max="2056" width="14.1640625" style="8" customWidth="1"/>
    <col min="2057" max="2057" width="10" style="8" customWidth="1"/>
    <col min="2058" max="2058" width="14.4140625" style="8" customWidth="1"/>
    <col min="2059" max="2059" width="0" style="8" hidden="1" customWidth="1"/>
    <col min="2060" max="2060" width="9.83203125" style="8" customWidth="1"/>
    <col min="2061" max="2061" width="14.4140625" style="8" customWidth="1"/>
    <col min="2062" max="2062" width="0" style="8" hidden="1" customWidth="1"/>
    <col min="2063" max="2063" width="8.4140625" style="8" customWidth="1"/>
    <col min="2064" max="2064" width="15.4140625" style="8" customWidth="1"/>
    <col min="2065" max="2065" width="18.83203125" style="8" customWidth="1"/>
    <col min="2066" max="2066" width="15.1640625" style="8" customWidth="1"/>
    <col min="2067" max="2067" width="19.4140625" style="8" customWidth="1"/>
    <col min="2068" max="2068" width="17.4140625" style="8" customWidth="1"/>
    <col min="2069" max="2069" width="25" style="8" customWidth="1"/>
    <col min="2070" max="2070" width="16.4140625" style="8" bestFit="1" customWidth="1"/>
    <col min="2071" max="2071" width="17.4140625" style="8" bestFit="1" customWidth="1"/>
    <col min="2072" max="2072" width="21.58203125" style="8" customWidth="1"/>
    <col min="2073" max="2302" width="9.1640625" style="8"/>
    <col min="2303" max="2303" width="4.4140625" style="8" customWidth="1"/>
    <col min="2304" max="2304" width="61.58203125" style="8" customWidth="1"/>
    <col min="2305" max="2305" width="0" style="8" hidden="1" customWidth="1"/>
    <col min="2306" max="2306" width="15" style="8" customWidth="1"/>
    <col min="2307" max="2309" width="0" style="8" hidden="1" customWidth="1"/>
    <col min="2310" max="2310" width="12.1640625" style="8" customWidth="1"/>
    <col min="2311" max="2311" width="10" style="8" customWidth="1"/>
    <col min="2312" max="2312" width="14.1640625" style="8" customWidth="1"/>
    <col min="2313" max="2313" width="10" style="8" customWidth="1"/>
    <col min="2314" max="2314" width="14.4140625" style="8" customWidth="1"/>
    <col min="2315" max="2315" width="0" style="8" hidden="1" customWidth="1"/>
    <col min="2316" max="2316" width="9.83203125" style="8" customWidth="1"/>
    <col min="2317" max="2317" width="14.4140625" style="8" customWidth="1"/>
    <col min="2318" max="2318" width="0" style="8" hidden="1" customWidth="1"/>
    <col min="2319" max="2319" width="8.4140625" style="8" customWidth="1"/>
    <col min="2320" max="2320" width="15.4140625" style="8" customWidth="1"/>
    <col min="2321" max="2321" width="18.83203125" style="8" customWidth="1"/>
    <col min="2322" max="2322" width="15.1640625" style="8" customWidth="1"/>
    <col min="2323" max="2323" width="19.4140625" style="8" customWidth="1"/>
    <col min="2324" max="2324" width="17.4140625" style="8" customWidth="1"/>
    <col min="2325" max="2325" width="25" style="8" customWidth="1"/>
    <col min="2326" max="2326" width="16.4140625" style="8" bestFit="1" customWidth="1"/>
    <col min="2327" max="2327" width="17.4140625" style="8" bestFit="1" customWidth="1"/>
    <col min="2328" max="2328" width="21.58203125" style="8" customWidth="1"/>
    <col min="2329" max="2558" width="9.1640625" style="8"/>
    <col min="2559" max="2559" width="4.4140625" style="8" customWidth="1"/>
    <col min="2560" max="2560" width="61.58203125" style="8" customWidth="1"/>
    <col min="2561" max="2561" width="0" style="8" hidden="1" customWidth="1"/>
    <col min="2562" max="2562" width="15" style="8" customWidth="1"/>
    <col min="2563" max="2565" width="0" style="8" hidden="1" customWidth="1"/>
    <col min="2566" max="2566" width="12.1640625" style="8" customWidth="1"/>
    <col min="2567" max="2567" width="10" style="8" customWidth="1"/>
    <col min="2568" max="2568" width="14.1640625" style="8" customWidth="1"/>
    <col min="2569" max="2569" width="10" style="8" customWidth="1"/>
    <col min="2570" max="2570" width="14.4140625" style="8" customWidth="1"/>
    <col min="2571" max="2571" width="0" style="8" hidden="1" customWidth="1"/>
    <col min="2572" max="2572" width="9.83203125" style="8" customWidth="1"/>
    <col min="2573" max="2573" width="14.4140625" style="8" customWidth="1"/>
    <col min="2574" max="2574" width="0" style="8" hidden="1" customWidth="1"/>
    <col min="2575" max="2575" width="8.4140625" style="8" customWidth="1"/>
    <col min="2576" max="2576" width="15.4140625" style="8" customWidth="1"/>
    <col min="2577" max="2577" width="18.83203125" style="8" customWidth="1"/>
    <col min="2578" max="2578" width="15.1640625" style="8" customWidth="1"/>
    <col min="2579" max="2579" width="19.4140625" style="8" customWidth="1"/>
    <col min="2580" max="2580" width="17.4140625" style="8" customWidth="1"/>
    <col min="2581" max="2581" width="25" style="8" customWidth="1"/>
    <col min="2582" max="2582" width="16.4140625" style="8" bestFit="1" customWidth="1"/>
    <col min="2583" max="2583" width="17.4140625" style="8" bestFit="1" customWidth="1"/>
    <col min="2584" max="2584" width="21.58203125" style="8" customWidth="1"/>
    <col min="2585" max="2814" width="9.1640625" style="8"/>
    <col min="2815" max="2815" width="4.4140625" style="8" customWidth="1"/>
    <col min="2816" max="2816" width="61.58203125" style="8" customWidth="1"/>
    <col min="2817" max="2817" width="0" style="8" hidden="1" customWidth="1"/>
    <col min="2818" max="2818" width="15" style="8" customWidth="1"/>
    <col min="2819" max="2821" width="0" style="8" hidden="1" customWidth="1"/>
    <col min="2822" max="2822" width="12.1640625" style="8" customWidth="1"/>
    <col min="2823" max="2823" width="10" style="8" customWidth="1"/>
    <col min="2824" max="2824" width="14.1640625" style="8" customWidth="1"/>
    <col min="2825" max="2825" width="10" style="8" customWidth="1"/>
    <col min="2826" max="2826" width="14.4140625" style="8" customWidth="1"/>
    <col min="2827" max="2827" width="0" style="8" hidden="1" customWidth="1"/>
    <col min="2828" max="2828" width="9.83203125" style="8" customWidth="1"/>
    <col min="2829" max="2829" width="14.4140625" style="8" customWidth="1"/>
    <col min="2830" max="2830" width="0" style="8" hidden="1" customWidth="1"/>
    <col min="2831" max="2831" width="8.4140625" style="8" customWidth="1"/>
    <col min="2832" max="2832" width="15.4140625" style="8" customWidth="1"/>
    <col min="2833" max="2833" width="18.83203125" style="8" customWidth="1"/>
    <col min="2834" max="2834" width="15.1640625" style="8" customWidth="1"/>
    <col min="2835" max="2835" width="19.4140625" style="8" customWidth="1"/>
    <col min="2836" max="2836" width="17.4140625" style="8" customWidth="1"/>
    <col min="2837" max="2837" width="25" style="8" customWidth="1"/>
    <col min="2838" max="2838" width="16.4140625" style="8" bestFit="1" customWidth="1"/>
    <col min="2839" max="2839" width="17.4140625" style="8" bestFit="1" customWidth="1"/>
    <col min="2840" max="2840" width="21.58203125" style="8" customWidth="1"/>
    <col min="2841" max="3070" width="9.1640625" style="8"/>
    <col min="3071" max="3071" width="4.4140625" style="8" customWidth="1"/>
    <col min="3072" max="3072" width="61.58203125" style="8" customWidth="1"/>
    <col min="3073" max="3073" width="0" style="8" hidden="1" customWidth="1"/>
    <col min="3074" max="3074" width="15" style="8" customWidth="1"/>
    <col min="3075" max="3077" width="0" style="8" hidden="1" customWidth="1"/>
    <col min="3078" max="3078" width="12.1640625" style="8" customWidth="1"/>
    <col min="3079" max="3079" width="10" style="8" customWidth="1"/>
    <col min="3080" max="3080" width="14.1640625" style="8" customWidth="1"/>
    <col min="3081" max="3081" width="10" style="8" customWidth="1"/>
    <col min="3082" max="3082" width="14.4140625" style="8" customWidth="1"/>
    <col min="3083" max="3083" width="0" style="8" hidden="1" customWidth="1"/>
    <col min="3084" max="3084" width="9.83203125" style="8" customWidth="1"/>
    <col min="3085" max="3085" width="14.4140625" style="8" customWidth="1"/>
    <col min="3086" max="3086" width="0" style="8" hidden="1" customWidth="1"/>
    <col min="3087" max="3087" width="8.4140625" style="8" customWidth="1"/>
    <col min="3088" max="3088" width="15.4140625" style="8" customWidth="1"/>
    <col min="3089" max="3089" width="18.83203125" style="8" customWidth="1"/>
    <col min="3090" max="3090" width="15.1640625" style="8" customWidth="1"/>
    <col min="3091" max="3091" width="19.4140625" style="8" customWidth="1"/>
    <col min="3092" max="3092" width="17.4140625" style="8" customWidth="1"/>
    <col min="3093" max="3093" width="25" style="8" customWidth="1"/>
    <col min="3094" max="3094" width="16.4140625" style="8" bestFit="1" customWidth="1"/>
    <col min="3095" max="3095" width="17.4140625" style="8" bestFit="1" customWidth="1"/>
    <col min="3096" max="3096" width="21.58203125" style="8" customWidth="1"/>
    <col min="3097" max="3326" width="9.1640625" style="8"/>
    <col min="3327" max="3327" width="4.4140625" style="8" customWidth="1"/>
    <col min="3328" max="3328" width="61.58203125" style="8" customWidth="1"/>
    <col min="3329" max="3329" width="0" style="8" hidden="1" customWidth="1"/>
    <col min="3330" max="3330" width="15" style="8" customWidth="1"/>
    <col min="3331" max="3333" width="0" style="8" hidden="1" customWidth="1"/>
    <col min="3334" max="3334" width="12.1640625" style="8" customWidth="1"/>
    <col min="3335" max="3335" width="10" style="8" customWidth="1"/>
    <col min="3336" max="3336" width="14.1640625" style="8" customWidth="1"/>
    <col min="3337" max="3337" width="10" style="8" customWidth="1"/>
    <col min="3338" max="3338" width="14.4140625" style="8" customWidth="1"/>
    <col min="3339" max="3339" width="0" style="8" hidden="1" customWidth="1"/>
    <col min="3340" max="3340" width="9.83203125" style="8" customWidth="1"/>
    <col min="3341" max="3341" width="14.4140625" style="8" customWidth="1"/>
    <col min="3342" max="3342" width="0" style="8" hidden="1" customWidth="1"/>
    <col min="3343" max="3343" width="8.4140625" style="8" customWidth="1"/>
    <col min="3344" max="3344" width="15.4140625" style="8" customWidth="1"/>
    <col min="3345" max="3345" width="18.83203125" style="8" customWidth="1"/>
    <col min="3346" max="3346" width="15.1640625" style="8" customWidth="1"/>
    <col min="3347" max="3347" width="19.4140625" style="8" customWidth="1"/>
    <col min="3348" max="3348" width="17.4140625" style="8" customWidth="1"/>
    <col min="3349" max="3349" width="25" style="8" customWidth="1"/>
    <col min="3350" max="3350" width="16.4140625" style="8" bestFit="1" customWidth="1"/>
    <col min="3351" max="3351" width="17.4140625" style="8" bestFit="1" customWidth="1"/>
    <col min="3352" max="3352" width="21.58203125" style="8" customWidth="1"/>
    <col min="3353" max="3582" width="9.1640625" style="8"/>
    <col min="3583" max="3583" width="4.4140625" style="8" customWidth="1"/>
    <col min="3584" max="3584" width="61.58203125" style="8" customWidth="1"/>
    <col min="3585" max="3585" width="0" style="8" hidden="1" customWidth="1"/>
    <col min="3586" max="3586" width="15" style="8" customWidth="1"/>
    <col min="3587" max="3589" width="0" style="8" hidden="1" customWidth="1"/>
    <col min="3590" max="3590" width="12.1640625" style="8" customWidth="1"/>
    <col min="3591" max="3591" width="10" style="8" customWidth="1"/>
    <col min="3592" max="3592" width="14.1640625" style="8" customWidth="1"/>
    <col min="3593" max="3593" width="10" style="8" customWidth="1"/>
    <col min="3594" max="3594" width="14.4140625" style="8" customWidth="1"/>
    <col min="3595" max="3595" width="0" style="8" hidden="1" customWidth="1"/>
    <col min="3596" max="3596" width="9.83203125" style="8" customWidth="1"/>
    <col min="3597" max="3597" width="14.4140625" style="8" customWidth="1"/>
    <col min="3598" max="3598" width="0" style="8" hidden="1" customWidth="1"/>
    <col min="3599" max="3599" width="8.4140625" style="8" customWidth="1"/>
    <col min="3600" max="3600" width="15.4140625" style="8" customWidth="1"/>
    <col min="3601" max="3601" width="18.83203125" style="8" customWidth="1"/>
    <col min="3602" max="3602" width="15.1640625" style="8" customWidth="1"/>
    <col min="3603" max="3603" width="19.4140625" style="8" customWidth="1"/>
    <col min="3604" max="3604" width="17.4140625" style="8" customWidth="1"/>
    <col min="3605" max="3605" width="25" style="8" customWidth="1"/>
    <col min="3606" max="3606" width="16.4140625" style="8" bestFit="1" customWidth="1"/>
    <col min="3607" max="3607" width="17.4140625" style="8" bestFit="1" customWidth="1"/>
    <col min="3608" max="3608" width="21.58203125" style="8" customWidth="1"/>
    <col min="3609" max="3838" width="9.1640625" style="8"/>
    <col min="3839" max="3839" width="4.4140625" style="8" customWidth="1"/>
    <col min="3840" max="3840" width="61.58203125" style="8" customWidth="1"/>
    <col min="3841" max="3841" width="0" style="8" hidden="1" customWidth="1"/>
    <col min="3842" max="3842" width="15" style="8" customWidth="1"/>
    <col min="3843" max="3845" width="0" style="8" hidden="1" customWidth="1"/>
    <col min="3846" max="3846" width="12.1640625" style="8" customWidth="1"/>
    <col min="3847" max="3847" width="10" style="8" customWidth="1"/>
    <col min="3848" max="3848" width="14.1640625" style="8" customWidth="1"/>
    <col min="3849" max="3849" width="10" style="8" customWidth="1"/>
    <col min="3850" max="3850" width="14.4140625" style="8" customWidth="1"/>
    <col min="3851" max="3851" width="0" style="8" hidden="1" customWidth="1"/>
    <col min="3852" max="3852" width="9.83203125" style="8" customWidth="1"/>
    <col min="3853" max="3853" width="14.4140625" style="8" customWidth="1"/>
    <col min="3854" max="3854" width="0" style="8" hidden="1" customWidth="1"/>
    <col min="3855" max="3855" width="8.4140625" style="8" customWidth="1"/>
    <col min="3856" max="3856" width="15.4140625" style="8" customWidth="1"/>
    <col min="3857" max="3857" width="18.83203125" style="8" customWidth="1"/>
    <col min="3858" max="3858" width="15.1640625" style="8" customWidth="1"/>
    <col min="3859" max="3859" width="19.4140625" style="8" customWidth="1"/>
    <col min="3860" max="3860" width="17.4140625" style="8" customWidth="1"/>
    <col min="3861" max="3861" width="25" style="8" customWidth="1"/>
    <col min="3862" max="3862" width="16.4140625" style="8" bestFit="1" customWidth="1"/>
    <col min="3863" max="3863" width="17.4140625" style="8" bestFit="1" customWidth="1"/>
    <col min="3864" max="3864" width="21.58203125" style="8" customWidth="1"/>
    <col min="3865" max="4094" width="9.1640625" style="8"/>
    <col min="4095" max="4095" width="4.4140625" style="8" customWidth="1"/>
    <col min="4096" max="4096" width="61.58203125" style="8" customWidth="1"/>
    <col min="4097" max="4097" width="0" style="8" hidden="1" customWidth="1"/>
    <col min="4098" max="4098" width="15" style="8" customWidth="1"/>
    <col min="4099" max="4101" width="0" style="8" hidden="1" customWidth="1"/>
    <col min="4102" max="4102" width="12.1640625" style="8" customWidth="1"/>
    <col min="4103" max="4103" width="10" style="8" customWidth="1"/>
    <col min="4104" max="4104" width="14.1640625" style="8" customWidth="1"/>
    <col min="4105" max="4105" width="10" style="8" customWidth="1"/>
    <col min="4106" max="4106" width="14.4140625" style="8" customWidth="1"/>
    <col min="4107" max="4107" width="0" style="8" hidden="1" customWidth="1"/>
    <col min="4108" max="4108" width="9.83203125" style="8" customWidth="1"/>
    <col min="4109" max="4109" width="14.4140625" style="8" customWidth="1"/>
    <col min="4110" max="4110" width="0" style="8" hidden="1" customWidth="1"/>
    <col min="4111" max="4111" width="8.4140625" style="8" customWidth="1"/>
    <col min="4112" max="4112" width="15.4140625" style="8" customWidth="1"/>
    <col min="4113" max="4113" width="18.83203125" style="8" customWidth="1"/>
    <col min="4114" max="4114" width="15.1640625" style="8" customWidth="1"/>
    <col min="4115" max="4115" width="19.4140625" style="8" customWidth="1"/>
    <col min="4116" max="4116" width="17.4140625" style="8" customWidth="1"/>
    <col min="4117" max="4117" width="25" style="8" customWidth="1"/>
    <col min="4118" max="4118" width="16.4140625" style="8" bestFit="1" customWidth="1"/>
    <col min="4119" max="4119" width="17.4140625" style="8" bestFit="1" customWidth="1"/>
    <col min="4120" max="4120" width="21.58203125" style="8" customWidth="1"/>
    <col min="4121" max="4350" width="9.1640625" style="8"/>
    <col min="4351" max="4351" width="4.4140625" style="8" customWidth="1"/>
    <col min="4352" max="4352" width="61.58203125" style="8" customWidth="1"/>
    <col min="4353" max="4353" width="0" style="8" hidden="1" customWidth="1"/>
    <col min="4354" max="4354" width="15" style="8" customWidth="1"/>
    <col min="4355" max="4357" width="0" style="8" hidden="1" customWidth="1"/>
    <col min="4358" max="4358" width="12.1640625" style="8" customWidth="1"/>
    <col min="4359" max="4359" width="10" style="8" customWidth="1"/>
    <col min="4360" max="4360" width="14.1640625" style="8" customWidth="1"/>
    <col min="4361" max="4361" width="10" style="8" customWidth="1"/>
    <col min="4362" max="4362" width="14.4140625" style="8" customWidth="1"/>
    <col min="4363" max="4363" width="0" style="8" hidden="1" customWidth="1"/>
    <col min="4364" max="4364" width="9.83203125" style="8" customWidth="1"/>
    <col min="4365" max="4365" width="14.4140625" style="8" customWidth="1"/>
    <col min="4366" max="4366" width="0" style="8" hidden="1" customWidth="1"/>
    <col min="4367" max="4367" width="8.4140625" style="8" customWidth="1"/>
    <col min="4368" max="4368" width="15.4140625" style="8" customWidth="1"/>
    <col min="4369" max="4369" width="18.83203125" style="8" customWidth="1"/>
    <col min="4370" max="4370" width="15.1640625" style="8" customWidth="1"/>
    <col min="4371" max="4371" width="19.4140625" style="8" customWidth="1"/>
    <col min="4372" max="4372" width="17.4140625" style="8" customWidth="1"/>
    <col min="4373" max="4373" width="25" style="8" customWidth="1"/>
    <col min="4374" max="4374" width="16.4140625" style="8" bestFit="1" customWidth="1"/>
    <col min="4375" max="4375" width="17.4140625" style="8" bestFit="1" customWidth="1"/>
    <col min="4376" max="4376" width="21.58203125" style="8" customWidth="1"/>
    <col min="4377" max="4606" width="9.1640625" style="8"/>
    <col min="4607" max="4607" width="4.4140625" style="8" customWidth="1"/>
    <col min="4608" max="4608" width="61.58203125" style="8" customWidth="1"/>
    <col min="4609" max="4609" width="0" style="8" hidden="1" customWidth="1"/>
    <col min="4610" max="4610" width="15" style="8" customWidth="1"/>
    <col min="4611" max="4613" width="0" style="8" hidden="1" customWidth="1"/>
    <col min="4614" max="4614" width="12.1640625" style="8" customWidth="1"/>
    <col min="4615" max="4615" width="10" style="8" customWidth="1"/>
    <col min="4616" max="4616" width="14.1640625" style="8" customWidth="1"/>
    <col min="4617" max="4617" width="10" style="8" customWidth="1"/>
    <col min="4618" max="4618" width="14.4140625" style="8" customWidth="1"/>
    <col min="4619" max="4619" width="0" style="8" hidden="1" customWidth="1"/>
    <col min="4620" max="4620" width="9.83203125" style="8" customWidth="1"/>
    <col min="4621" max="4621" width="14.4140625" style="8" customWidth="1"/>
    <col min="4622" max="4622" width="0" style="8" hidden="1" customWidth="1"/>
    <col min="4623" max="4623" width="8.4140625" style="8" customWidth="1"/>
    <col min="4624" max="4624" width="15.4140625" style="8" customWidth="1"/>
    <col min="4625" max="4625" width="18.83203125" style="8" customWidth="1"/>
    <col min="4626" max="4626" width="15.1640625" style="8" customWidth="1"/>
    <col min="4627" max="4627" width="19.4140625" style="8" customWidth="1"/>
    <col min="4628" max="4628" width="17.4140625" style="8" customWidth="1"/>
    <col min="4629" max="4629" width="25" style="8" customWidth="1"/>
    <col min="4630" max="4630" width="16.4140625" style="8" bestFit="1" customWidth="1"/>
    <col min="4631" max="4631" width="17.4140625" style="8" bestFit="1" customWidth="1"/>
    <col min="4632" max="4632" width="21.58203125" style="8" customWidth="1"/>
    <col min="4633" max="4862" width="9.1640625" style="8"/>
    <col min="4863" max="4863" width="4.4140625" style="8" customWidth="1"/>
    <col min="4864" max="4864" width="61.58203125" style="8" customWidth="1"/>
    <col min="4865" max="4865" width="0" style="8" hidden="1" customWidth="1"/>
    <col min="4866" max="4866" width="15" style="8" customWidth="1"/>
    <col min="4867" max="4869" width="0" style="8" hidden="1" customWidth="1"/>
    <col min="4870" max="4870" width="12.1640625" style="8" customWidth="1"/>
    <col min="4871" max="4871" width="10" style="8" customWidth="1"/>
    <col min="4872" max="4872" width="14.1640625" style="8" customWidth="1"/>
    <col min="4873" max="4873" width="10" style="8" customWidth="1"/>
    <col min="4874" max="4874" width="14.4140625" style="8" customWidth="1"/>
    <col min="4875" max="4875" width="0" style="8" hidden="1" customWidth="1"/>
    <col min="4876" max="4876" width="9.83203125" style="8" customWidth="1"/>
    <col min="4877" max="4877" width="14.4140625" style="8" customWidth="1"/>
    <col min="4878" max="4878" width="0" style="8" hidden="1" customWidth="1"/>
    <col min="4879" max="4879" width="8.4140625" style="8" customWidth="1"/>
    <col min="4880" max="4880" width="15.4140625" style="8" customWidth="1"/>
    <col min="4881" max="4881" width="18.83203125" style="8" customWidth="1"/>
    <col min="4882" max="4882" width="15.1640625" style="8" customWidth="1"/>
    <col min="4883" max="4883" width="19.4140625" style="8" customWidth="1"/>
    <col min="4884" max="4884" width="17.4140625" style="8" customWidth="1"/>
    <col min="4885" max="4885" width="25" style="8" customWidth="1"/>
    <col min="4886" max="4886" width="16.4140625" style="8" bestFit="1" customWidth="1"/>
    <col min="4887" max="4887" width="17.4140625" style="8" bestFit="1" customWidth="1"/>
    <col min="4888" max="4888" width="21.58203125" style="8" customWidth="1"/>
    <col min="4889" max="5118" width="9.1640625" style="8"/>
    <col min="5119" max="5119" width="4.4140625" style="8" customWidth="1"/>
    <col min="5120" max="5120" width="61.58203125" style="8" customWidth="1"/>
    <col min="5121" max="5121" width="0" style="8" hidden="1" customWidth="1"/>
    <col min="5122" max="5122" width="15" style="8" customWidth="1"/>
    <col min="5123" max="5125" width="0" style="8" hidden="1" customWidth="1"/>
    <col min="5126" max="5126" width="12.1640625" style="8" customWidth="1"/>
    <col min="5127" max="5127" width="10" style="8" customWidth="1"/>
    <col min="5128" max="5128" width="14.1640625" style="8" customWidth="1"/>
    <col min="5129" max="5129" width="10" style="8" customWidth="1"/>
    <col min="5130" max="5130" width="14.4140625" style="8" customWidth="1"/>
    <col min="5131" max="5131" width="0" style="8" hidden="1" customWidth="1"/>
    <col min="5132" max="5132" width="9.83203125" style="8" customWidth="1"/>
    <col min="5133" max="5133" width="14.4140625" style="8" customWidth="1"/>
    <col min="5134" max="5134" width="0" style="8" hidden="1" customWidth="1"/>
    <col min="5135" max="5135" width="8.4140625" style="8" customWidth="1"/>
    <col min="5136" max="5136" width="15.4140625" style="8" customWidth="1"/>
    <col min="5137" max="5137" width="18.83203125" style="8" customWidth="1"/>
    <col min="5138" max="5138" width="15.1640625" style="8" customWidth="1"/>
    <col min="5139" max="5139" width="19.4140625" style="8" customWidth="1"/>
    <col min="5140" max="5140" width="17.4140625" style="8" customWidth="1"/>
    <col min="5141" max="5141" width="25" style="8" customWidth="1"/>
    <col min="5142" max="5142" width="16.4140625" style="8" bestFit="1" customWidth="1"/>
    <col min="5143" max="5143" width="17.4140625" style="8" bestFit="1" customWidth="1"/>
    <col min="5144" max="5144" width="21.58203125" style="8" customWidth="1"/>
    <col min="5145" max="5374" width="9.1640625" style="8"/>
    <col min="5375" max="5375" width="4.4140625" style="8" customWidth="1"/>
    <col min="5376" max="5376" width="61.58203125" style="8" customWidth="1"/>
    <col min="5377" max="5377" width="0" style="8" hidden="1" customWidth="1"/>
    <col min="5378" max="5378" width="15" style="8" customWidth="1"/>
    <col min="5379" max="5381" width="0" style="8" hidden="1" customWidth="1"/>
    <col min="5382" max="5382" width="12.1640625" style="8" customWidth="1"/>
    <col min="5383" max="5383" width="10" style="8" customWidth="1"/>
    <col min="5384" max="5384" width="14.1640625" style="8" customWidth="1"/>
    <col min="5385" max="5385" width="10" style="8" customWidth="1"/>
    <col min="5386" max="5386" width="14.4140625" style="8" customWidth="1"/>
    <col min="5387" max="5387" width="0" style="8" hidden="1" customWidth="1"/>
    <col min="5388" max="5388" width="9.83203125" style="8" customWidth="1"/>
    <col min="5389" max="5389" width="14.4140625" style="8" customWidth="1"/>
    <col min="5390" max="5390" width="0" style="8" hidden="1" customWidth="1"/>
    <col min="5391" max="5391" width="8.4140625" style="8" customWidth="1"/>
    <col min="5392" max="5392" width="15.4140625" style="8" customWidth="1"/>
    <col min="5393" max="5393" width="18.83203125" style="8" customWidth="1"/>
    <col min="5394" max="5394" width="15.1640625" style="8" customWidth="1"/>
    <col min="5395" max="5395" width="19.4140625" style="8" customWidth="1"/>
    <col min="5396" max="5396" width="17.4140625" style="8" customWidth="1"/>
    <col min="5397" max="5397" width="25" style="8" customWidth="1"/>
    <col min="5398" max="5398" width="16.4140625" style="8" bestFit="1" customWidth="1"/>
    <col min="5399" max="5399" width="17.4140625" style="8" bestFit="1" customWidth="1"/>
    <col min="5400" max="5400" width="21.58203125" style="8" customWidth="1"/>
    <col min="5401" max="5630" width="9.1640625" style="8"/>
    <col min="5631" max="5631" width="4.4140625" style="8" customWidth="1"/>
    <col min="5632" max="5632" width="61.58203125" style="8" customWidth="1"/>
    <col min="5633" max="5633" width="0" style="8" hidden="1" customWidth="1"/>
    <col min="5634" max="5634" width="15" style="8" customWidth="1"/>
    <col min="5635" max="5637" width="0" style="8" hidden="1" customWidth="1"/>
    <col min="5638" max="5638" width="12.1640625" style="8" customWidth="1"/>
    <col min="5639" max="5639" width="10" style="8" customWidth="1"/>
    <col min="5640" max="5640" width="14.1640625" style="8" customWidth="1"/>
    <col min="5641" max="5641" width="10" style="8" customWidth="1"/>
    <col min="5642" max="5642" width="14.4140625" style="8" customWidth="1"/>
    <col min="5643" max="5643" width="0" style="8" hidden="1" customWidth="1"/>
    <col min="5644" max="5644" width="9.83203125" style="8" customWidth="1"/>
    <col min="5645" max="5645" width="14.4140625" style="8" customWidth="1"/>
    <col min="5646" max="5646" width="0" style="8" hidden="1" customWidth="1"/>
    <col min="5647" max="5647" width="8.4140625" style="8" customWidth="1"/>
    <col min="5648" max="5648" width="15.4140625" style="8" customWidth="1"/>
    <col min="5649" max="5649" width="18.83203125" style="8" customWidth="1"/>
    <col min="5650" max="5650" width="15.1640625" style="8" customWidth="1"/>
    <col min="5651" max="5651" width="19.4140625" style="8" customWidth="1"/>
    <col min="5652" max="5652" width="17.4140625" style="8" customWidth="1"/>
    <col min="5653" max="5653" width="25" style="8" customWidth="1"/>
    <col min="5654" max="5654" width="16.4140625" style="8" bestFit="1" customWidth="1"/>
    <col min="5655" max="5655" width="17.4140625" style="8" bestFit="1" customWidth="1"/>
    <col min="5656" max="5656" width="21.58203125" style="8" customWidth="1"/>
    <col min="5657" max="5886" width="9.1640625" style="8"/>
    <col min="5887" max="5887" width="4.4140625" style="8" customWidth="1"/>
    <col min="5888" max="5888" width="61.58203125" style="8" customWidth="1"/>
    <col min="5889" max="5889" width="0" style="8" hidden="1" customWidth="1"/>
    <col min="5890" max="5890" width="15" style="8" customWidth="1"/>
    <col min="5891" max="5893" width="0" style="8" hidden="1" customWidth="1"/>
    <col min="5894" max="5894" width="12.1640625" style="8" customWidth="1"/>
    <col min="5895" max="5895" width="10" style="8" customWidth="1"/>
    <col min="5896" max="5896" width="14.1640625" style="8" customWidth="1"/>
    <col min="5897" max="5897" width="10" style="8" customWidth="1"/>
    <col min="5898" max="5898" width="14.4140625" style="8" customWidth="1"/>
    <col min="5899" max="5899" width="0" style="8" hidden="1" customWidth="1"/>
    <col min="5900" max="5900" width="9.83203125" style="8" customWidth="1"/>
    <col min="5901" max="5901" width="14.4140625" style="8" customWidth="1"/>
    <col min="5902" max="5902" width="0" style="8" hidden="1" customWidth="1"/>
    <col min="5903" max="5903" width="8.4140625" style="8" customWidth="1"/>
    <col min="5904" max="5904" width="15.4140625" style="8" customWidth="1"/>
    <col min="5905" max="5905" width="18.83203125" style="8" customWidth="1"/>
    <col min="5906" max="5906" width="15.1640625" style="8" customWidth="1"/>
    <col min="5907" max="5907" width="19.4140625" style="8" customWidth="1"/>
    <col min="5908" max="5908" width="17.4140625" style="8" customWidth="1"/>
    <col min="5909" max="5909" width="25" style="8" customWidth="1"/>
    <col min="5910" max="5910" width="16.4140625" style="8" bestFit="1" customWidth="1"/>
    <col min="5911" max="5911" width="17.4140625" style="8" bestFit="1" customWidth="1"/>
    <col min="5912" max="5912" width="21.58203125" style="8" customWidth="1"/>
    <col min="5913" max="6142" width="9.1640625" style="8"/>
    <col min="6143" max="6143" width="4.4140625" style="8" customWidth="1"/>
    <col min="6144" max="6144" width="61.58203125" style="8" customWidth="1"/>
    <col min="6145" max="6145" width="0" style="8" hidden="1" customWidth="1"/>
    <col min="6146" max="6146" width="15" style="8" customWidth="1"/>
    <col min="6147" max="6149" width="0" style="8" hidden="1" customWidth="1"/>
    <col min="6150" max="6150" width="12.1640625" style="8" customWidth="1"/>
    <col min="6151" max="6151" width="10" style="8" customWidth="1"/>
    <col min="6152" max="6152" width="14.1640625" style="8" customWidth="1"/>
    <col min="6153" max="6153" width="10" style="8" customWidth="1"/>
    <col min="6154" max="6154" width="14.4140625" style="8" customWidth="1"/>
    <col min="6155" max="6155" width="0" style="8" hidden="1" customWidth="1"/>
    <col min="6156" max="6156" width="9.83203125" style="8" customWidth="1"/>
    <col min="6157" max="6157" width="14.4140625" style="8" customWidth="1"/>
    <col min="6158" max="6158" width="0" style="8" hidden="1" customWidth="1"/>
    <col min="6159" max="6159" width="8.4140625" style="8" customWidth="1"/>
    <col min="6160" max="6160" width="15.4140625" style="8" customWidth="1"/>
    <col min="6161" max="6161" width="18.83203125" style="8" customWidth="1"/>
    <col min="6162" max="6162" width="15.1640625" style="8" customWidth="1"/>
    <col min="6163" max="6163" width="19.4140625" style="8" customWidth="1"/>
    <col min="6164" max="6164" width="17.4140625" style="8" customWidth="1"/>
    <col min="6165" max="6165" width="25" style="8" customWidth="1"/>
    <col min="6166" max="6166" width="16.4140625" style="8" bestFit="1" customWidth="1"/>
    <col min="6167" max="6167" width="17.4140625" style="8" bestFit="1" customWidth="1"/>
    <col min="6168" max="6168" width="21.58203125" style="8" customWidth="1"/>
    <col min="6169" max="6398" width="9.1640625" style="8"/>
    <col min="6399" max="6399" width="4.4140625" style="8" customWidth="1"/>
    <col min="6400" max="6400" width="61.58203125" style="8" customWidth="1"/>
    <col min="6401" max="6401" width="0" style="8" hidden="1" customWidth="1"/>
    <col min="6402" max="6402" width="15" style="8" customWidth="1"/>
    <col min="6403" max="6405" width="0" style="8" hidden="1" customWidth="1"/>
    <col min="6406" max="6406" width="12.1640625" style="8" customWidth="1"/>
    <col min="6407" max="6407" width="10" style="8" customWidth="1"/>
    <col min="6408" max="6408" width="14.1640625" style="8" customWidth="1"/>
    <col min="6409" max="6409" width="10" style="8" customWidth="1"/>
    <col min="6410" max="6410" width="14.4140625" style="8" customWidth="1"/>
    <col min="6411" max="6411" width="0" style="8" hidden="1" customWidth="1"/>
    <col min="6412" max="6412" width="9.83203125" style="8" customWidth="1"/>
    <col min="6413" max="6413" width="14.4140625" style="8" customWidth="1"/>
    <col min="6414" max="6414" width="0" style="8" hidden="1" customWidth="1"/>
    <col min="6415" max="6415" width="8.4140625" style="8" customWidth="1"/>
    <col min="6416" max="6416" width="15.4140625" style="8" customWidth="1"/>
    <col min="6417" max="6417" width="18.83203125" style="8" customWidth="1"/>
    <col min="6418" max="6418" width="15.1640625" style="8" customWidth="1"/>
    <col min="6419" max="6419" width="19.4140625" style="8" customWidth="1"/>
    <col min="6420" max="6420" width="17.4140625" style="8" customWidth="1"/>
    <col min="6421" max="6421" width="25" style="8" customWidth="1"/>
    <col min="6422" max="6422" width="16.4140625" style="8" bestFit="1" customWidth="1"/>
    <col min="6423" max="6423" width="17.4140625" style="8" bestFit="1" customWidth="1"/>
    <col min="6424" max="6424" width="21.58203125" style="8" customWidth="1"/>
    <col min="6425" max="6654" width="9.1640625" style="8"/>
    <col min="6655" max="6655" width="4.4140625" style="8" customWidth="1"/>
    <col min="6656" max="6656" width="61.58203125" style="8" customWidth="1"/>
    <col min="6657" max="6657" width="0" style="8" hidden="1" customWidth="1"/>
    <col min="6658" max="6658" width="15" style="8" customWidth="1"/>
    <col min="6659" max="6661" width="0" style="8" hidden="1" customWidth="1"/>
    <col min="6662" max="6662" width="12.1640625" style="8" customWidth="1"/>
    <col min="6663" max="6663" width="10" style="8" customWidth="1"/>
    <col min="6664" max="6664" width="14.1640625" style="8" customWidth="1"/>
    <col min="6665" max="6665" width="10" style="8" customWidth="1"/>
    <col min="6666" max="6666" width="14.4140625" style="8" customWidth="1"/>
    <col min="6667" max="6667" width="0" style="8" hidden="1" customWidth="1"/>
    <col min="6668" max="6668" width="9.83203125" style="8" customWidth="1"/>
    <col min="6669" max="6669" width="14.4140625" style="8" customWidth="1"/>
    <col min="6670" max="6670" width="0" style="8" hidden="1" customWidth="1"/>
    <col min="6671" max="6671" width="8.4140625" style="8" customWidth="1"/>
    <col min="6672" max="6672" width="15.4140625" style="8" customWidth="1"/>
    <col min="6673" max="6673" width="18.83203125" style="8" customWidth="1"/>
    <col min="6674" max="6674" width="15.1640625" style="8" customWidth="1"/>
    <col min="6675" max="6675" width="19.4140625" style="8" customWidth="1"/>
    <col min="6676" max="6676" width="17.4140625" style="8" customWidth="1"/>
    <col min="6677" max="6677" width="25" style="8" customWidth="1"/>
    <col min="6678" max="6678" width="16.4140625" style="8" bestFit="1" customWidth="1"/>
    <col min="6679" max="6679" width="17.4140625" style="8" bestFit="1" customWidth="1"/>
    <col min="6680" max="6680" width="21.58203125" style="8" customWidth="1"/>
    <col min="6681" max="6910" width="9.1640625" style="8"/>
    <col min="6911" max="6911" width="4.4140625" style="8" customWidth="1"/>
    <col min="6912" max="6912" width="61.58203125" style="8" customWidth="1"/>
    <col min="6913" max="6913" width="0" style="8" hidden="1" customWidth="1"/>
    <col min="6914" max="6914" width="15" style="8" customWidth="1"/>
    <col min="6915" max="6917" width="0" style="8" hidden="1" customWidth="1"/>
    <col min="6918" max="6918" width="12.1640625" style="8" customWidth="1"/>
    <col min="6919" max="6919" width="10" style="8" customWidth="1"/>
    <col min="6920" max="6920" width="14.1640625" style="8" customWidth="1"/>
    <col min="6921" max="6921" width="10" style="8" customWidth="1"/>
    <col min="6922" max="6922" width="14.4140625" style="8" customWidth="1"/>
    <col min="6923" max="6923" width="0" style="8" hidden="1" customWidth="1"/>
    <col min="6924" max="6924" width="9.83203125" style="8" customWidth="1"/>
    <col min="6925" max="6925" width="14.4140625" style="8" customWidth="1"/>
    <col min="6926" max="6926" width="0" style="8" hidden="1" customWidth="1"/>
    <col min="6927" max="6927" width="8.4140625" style="8" customWidth="1"/>
    <col min="6928" max="6928" width="15.4140625" style="8" customWidth="1"/>
    <col min="6929" max="6929" width="18.83203125" style="8" customWidth="1"/>
    <col min="6930" max="6930" width="15.1640625" style="8" customWidth="1"/>
    <col min="6931" max="6931" width="19.4140625" style="8" customWidth="1"/>
    <col min="6932" max="6932" width="17.4140625" style="8" customWidth="1"/>
    <col min="6933" max="6933" width="25" style="8" customWidth="1"/>
    <col min="6934" max="6934" width="16.4140625" style="8" bestFit="1" customWidth="1"/>
    <col min="6935" max="6935" width="17.4140625" style="8" bestFit="1" customWidth="1"/>
    <col min="6936" max="6936" width="21.58203125" style="8" customWidth="1"/>
    <col min="6937" max="7166" width="9.1640625" style="8"/>
    <col min="7167" max="7167" width="4.4140625" style="8" customWidth="1"/>
    <col min="7168" max="7168" width="61.58203125" style="8" customWidth="1"/>
    <col min="7169" max="7169" width="0" style="8" hidden="1" customWidth="1"/>
    <col min="7170" max="7170" width="15" style="8" customWidth="1"/>
    <col min="7171" max="7173" width="0" style="8" hidden="1" customWidth="1"/>
    <col min="7174" max="7174" width="12.1640625" style="8" customWidth="1"/>
    <col min="7175" max="7175" width="10" style="8" customWidth="1"/>
    <col min="7176" max="7176" width="14.1640625" style="8" customWidth="1"/>
    <col min="7177" max="7177" width="10" style="8" customWidth="1"/>
    <col min="7178" max="7178" width="14.4140625" style="8" customWidth="1"/>
    <col min="7179" max="7179" width="0" style="8" hidden="1" customWidth="1"/>
    <col min="7180" max="7180" width="9.83203125" style="8" customWidth="1"/>
    <col min="7181" max="7181" width="14.4140625" style="8" customWidth="1"/>
    <col min="7182" max="7182" width="0" style="8" hidden="1" customWidth="1"/>
    <col min="7183" max="7183" width="8.4140625" style="8" customWidth="1"/>
    <col min="7184" max="7184" width="15.4140625" style="8" customWidth="1"/>
    <col min="7185" max="7185" width="18.83203125" style="8" customWidth="1"/>
    <col min="7186" max="7186" width="15.1640625" style="8" customWidth="1"/>
    <col min="7187" max="7187" width="19.4140625" style="8" customWidth="1"/>
    <col min="7188" max="7188" width="17.4140625" style="8" customWidth="1"/>
    <col min="7189" max="7189" width="25" style="8" customWidth="1"/>
    <col min="7190" max="7190" width="16.4140625" style="8" bestFit="1" customWidth="1"/>
    <col min="7191" max="7191" width="17.4140625" style="8" bestFit="1" customWidth="1"/>
    <col min="7192" max="7192" width="21.58203125" style="8" customWidth="1"/>
    <col min="7193" max="7422" width="9.1640625" style="8"/>
    <col min="7423" max="7423" width="4.4140625" style="8" customWidth="1"/>
    <col min="7424" max="7424" width="61.58203125" style="8" customWidth="1"/>
    <col min="7425" max="7425" width="0" style="8" hidden="1" customWidth="1"/>
    <col min="7426" max="7426" width="15" style="8" customWidth="1"/>
    <col min="7427" max="7429" width="0" style="8" hidden="1" customWidth="1"/>
    <col min="7430" max="7430" width="12.1640625" style="8" customWidth="1"/>
    <col min="7431" max="7431" width="10" style="8" customWidth="1"/>
    <col min="7432" max="7432" width="14.1640625" style="8" customWidth="1"/>
    <col min="7433" max="7433" width="10" style="8" customWidth="1"/>
    <col min="7434" max="7434" width="14.4140625" style="8" customWidth="1"/>
    <col min="7435" max="7435" width="0" style="8" hidden="1" customWidth="1"/>
    <col min="7436" max="7436" width="9.83203125" style="8" customWidth="1"/>
    <col min="7437" max="7437" width="14.4140625" style="8" customWidth="1"/>
    <col min="7438" max="7438" width="0" style="8" hidden="1" customWidth="1"/>
    <col min="7439" max="7439" width="8.4140625" style="8" customWidth="1"/>
    <col min="7440" max="7440" width="15.4140625" style="8" customWidth="1"/>
    <col min="7441" max="7441" width="18.83203125" style="8" customWidth="1"/>
    <col min="7442" max="7442" width="15.1640625" style="8" customWidth="1"/>
    <col min="7443" max="7443" width="19.4140625" style="8" customWidth="1"/>
    <col min="7444" max="7444" width="17.4140625" style="8" customWidth="1"/>
    <col min="7445" max="7445" width="25" style="8" customWidth="1"/>
    <col min="7446" max="7446" width="16.4140625" style="8" bestFit="1" customWidth="1"/>
    <col min="7447" max="7447" width="17.4140625" style="8" bestFit="1" customWidth="1"/>
    <col min="7448" max="7448" width="21.58203125" style="8" customWidth="1"/>
    <col min="7449" max="7678" width="9.1640625" style="8"/>
    <col min="7679" max="7679" width="4.4140625" style="8" customWidth="1"/>
    <col min="7680" max="7680" width="61.58203125" style="8" customWidth="1"/>
    <col min="7681" max="7681" width="0" style="8" hidden="1" customWidth="1"/>
    <col min="7682" max="7682" width="15" style="8" customWidth="1"/>
    <col min="7683" max="7685" width="0" style="8" hidden="1" customWidth="1"/>
    <col min="7686" max="7686" width="12.1640625" style="8" customWidth="1"/>
    <col min="7687" max="7687" width="10" style="8" customWidth="1"/>
    <col min="7688" max="7688" width="14.1640625" style="8" customWidth="1"/>
    <col min="7689" max="7689" width="10" style="8" customWidth="1"/>
    <col min="7690" max="7690" width="14.4140625" style="8" customWidth="1"/>
    <col min="7691" max="7691" width="0" style="8" hidden="1" customWidth="1"/>
    <col min="7692" max="7692" width="9.83203125" style="8" customWidth="1"/>
    <col min="7693" max="7693" width="14.4140625" style="8" customWidth="1"/>
    <col min="7694" max="7694" width="0" style="8" hidden="1" customWidth="1"/>
    <col min="7695" max="7695" width="8.4140625" style="8" customWidth="1"/>
    <col min="7696" max="7696" width="15.4140625" style="8" customWidth="1"/>
    <col min="7697" max="7697" width="18.83203125" style="8" customWidth="1"/>
    <col min="7698" max="7698" width="15.1640625" style="8" customWidth="1"/>
    <col min="7699" max="7699" width="19.4140625" style="8" customWidth="1"/>
    <col min="7700" max="7700" width="17.4140625" style="8" customWidth="1"/>
    <col min="7701" max="7701" width="25" style="8" customWidth="1"/>
    <col min="7702" max="7702" width="16.4140625" style="8" bestFit="1" customWidth="1"/>
    <col min="7703" max="7703" width="17.4140625" style="8" bestFit="1" customWidth="1"/>
    <col min="7704" max="7704" width="21.58203125" style="8" customWidth="1"/>
    <col min="7705" max="7934" width="9.1640625" style="8"/>
    <col min="7935" max="7935" width="4.4140625" style="8" customWidth="1"/>
    <col min="7936" max="7936" width="61.58203125" style="8" customWidth="1"/>
    <col min="7937" max="7937" width="0" style="8" hidden="1" customWidth="1"/>
    <col min="7938" max="7938" width="15" style="8" customWidth="1"/>
    <col min="7939" max="7941" width="0" style="8" hidden="1" customWidth="1"/>
    <col min="7942" max="7942" width="12.1640625" style="8" customWidth="1"/>
    <col min="7943" max="7943" width="10" style="8" customWidth="1"/>
    <col min="7944" max="7944" width="14.1640625" style="8" customWidth="1"/>
    <col min="7945" max="7945" width="10" style="8" customWidth="1"/>
    <col min="7946" max="7946" width="14.4140625" style="8" customWidth="1"/>
    <col min="7947" max="7947" width="0" style="8" hidden="1" customWidth="1"/>
    <col min="7948" max="7948" width="9.83203125" style="8" customWidth="1"/>
    <col min="7949" max="7949" width="14.4140625" style="8" customWidth="1"/>
    <col min="7950" max="7950" width="0" style="8" hidden="1" customWidth="1"/>
    <col min="7951" max="7951" width="8.4140625" style="8" customWidth="1"/>
    <col min="7952" max="7952" width="15.4140625" style="8" customWidth="1"/>
    <col min="7953" max="7953" width="18.83203125" style="8" customWidth="1"/>
    <col min="7954" max="7954" width="15.1640625" style="8" customWidth="1"/>
    <col min="7955" max="7955" width="19.4140625" style="8" customWidth="1"/>
    <col min="7956" max="7956" width="17.4140625" style="8" customWidth="1"/>
    <col min="7957" max="7957" width="25" style="8" customWidth="1"/>
    <col min="7958" max="7958" width="16.4140625" style="8" bestFit="1" customWidth="1"/>
    <col min="7959" max="7959" width="17.4140625" style="8" bestFit="1" customWidth="1"/>
    <col min="7960" max="7960" width="21.58203125" style="8" customWidth="1"/>
    <col min="7961" max="8190" width="9.1640625" style="8"/>
    <col min="8191" max="8191" width="4.4140625" style="8" customWidth="1"/>
    <col min="8192" max="8192" width="61.58203125" style="8" customWidth="1"/>
    <col min="8193" max="8193" width="0" style="8" hidden="1" customWidth="1"/>
    <col min="8194" max="8194" width="15" style="8" customWidth="1"/>
    <col min="8195" max="8197" width="0" style="8" hidden="1" customWidth="1"/>
    <col min="8198" max="8198" width="12.1640625" style="8" customWidth="1"/>
    <col min="8199" max="8199" width="10" style="8" customWidth="1"/>
    <col min="8200" max="8200" width="14.1640625" style="8" customWidth="1"/>
    <col min="8201" max="8201" width="10" style="8" customWidth="1"/>
    <col min="8202" max="8202" width="14.4140625" style="8" customWidth="1"/>
    <col min="8203" max="8203" width="0" style="8" hidden="1" customWidth="1"/>
    <col min="8204" max="8204" width="9.83203125" style="8" customWidth="1"/>
    <col min="8205" max="8205" width="14.4140625" style="8" customWidth="1"/>
    <col min="8206" max="8206" width="0" style="8" hidden="1" customWidth="1"/>
    <col min="8207" max="8207" width="8.4140625" style="8" customWidth="1"/>
    <col min="8208" max="8208" width="15.4140625" style="8" customWidth="1"/>
    <col min="8209" max="8209" width="18.83203125" style="8" customWidth="1"/>
    <col min="8210" max="8210" width="15.1640625" style="8" customWidth="1"/>
    <col min="8211" max="8211" width="19.4140625" style="8" customWidth="1"/>
    <col min="8212" max="8212" width="17.4140625" style="8" customWidth="1"/>
    <col min="8213" max="8213" width="25" style="8" customWidth="1"/>
    <col min="8214" max="8214" width="16.4140625" style="8" bestFit="1" customWidth="1"/>
    <col min="8215" max="8215" width="17.4140625" style="8" bestFit="1" customWidth="1"/>
    <col min="8216" max="8216" width="21.58203125" style="8" customWidth="1"/>
    <col min="8217" max="8446" width="9.1640625" style="8"/>
    <col min="8447" max="8447" width="4.4140625" style="8" customWidth="1"/>
    <col min="8448" max="8448" width="61.58203125" style="8" customWidth="1"/>
    <col min="8449" max="8449" width="0" style="8" hidden="1" customWidth="1"/>
    <col min="8450" max="8450" width="15" style="8" customWidth="1"/>
    <col min="8451" max="8453" width="0" style="8" hidden="1" customWidth="1"/>
    <col min="8454" max="8454" width="12.1640625" style="8" customWidth="1"/>
    <col min="8455" max="8455" width="10" style="8" customWidth="1"/>
    <col min="8456" max="8456" width="14.1640625" style="8" customWidth="1"/>
    <col min="8457" max="8457" width="10" style="8" customWidth="1"/>
    <col min="8458" max="8458" width="14.4140625" style="8" customWidth="1"/>
    <col min="8459" max="8459" width="0" style="8" hidden="1" customWidth="1"/>
    <col min="8460" max="8460" width="9.83203125" style="8" customWidth="1"/>
    <col min="8461" max="8461" width="14.4140625" style="8" customWidth="1"/>
    <col min="8462" max="8462" width="0" style="8" hidden="1" customWidth="1"/>
    <col min="8463" max="8463" width="8.4140625" style="8" customWidth="1"/>
    <col min="8464" max="8464" width="15.4140625" style="8" customWidth="1"/>
    <col min="8465" max="8465" width="18.83203125" style="8" customWidth="1"/>
    <col min="8466" max="8466" width="15.1640625" style="8" customWidth="1"/>
    <col min="8467" max="8467" width="19.4140625" style="8" customWidth="1"/>
    <col min="8468" max="8468" width="17.4140625" style="8" customWidth="1"/>
    <col min="8469" max="8469" width="25" style="8" customWidth="1"/>
    <col min="8470" max="8470" width="16.4140625" style="8" bestFit="1" customWidth="1"/>
    <col min="8471" max="8471" width="17.4140625" style="8" bestFit="1" customWidth="1"/>
    <col min="8472" max="8472" width="21.58203125" style="8" customWidth="1"/>
    <col min="8473" max="8702" width="9.1640625" style="8"/>
    <col min="8703" max="8703" width="4.4140625" style="8" customWidth="1"/>
    <col min="8704" max="8704" width="61.58203125" style="8" customWidth="1"/>
    <col min="8705" max="8705" width="0" style="8" hidden="1" customWidth="1"/>
    <col min="8706" max="8706" width="15" style="8" customWidth="1"/>
    <col min="8707" max="8709" width="0" style="8" hidden="1" customWidth="1"/>
    <col min="8710" max="8710" width="12.1640625" style="8" customWidth="1"/>
    <col min="8711" max="8711" width="10" style="8" customWidth="1"/>
    <col min="8712" max="8712" width="14.1640625" style="8" customWidth="1"/>
    <col min="8713" max="8713" width="10" style="8" customWidth="1"/>
    <col min="8714" max="8714" width="14.4140625" style="8" customWidth="1"/>
    <col min="8715" max="8715" width="0" style="8" hidden="1" customWidth="1"/>
    <col min="8716" max="8716" width="9.83203125" style="8" customWidth="1"/>
    <col min="8717" max="8717" width="14.4140625" style="8" customWidth="1"/>
    <col min="8718" max="8718" width="0" style="8" hidden="1" customWidth="1"/>
    <col min="8719" max="8719" width="8.4140625" style="8" customWidth="1"/>
    <col min="8720" max="8720" width="15.4140625" style="8" customWidth="1"/>
    <col min="8721" max="8721" width="18.83203125" style="8" customWidth="1"/>
    <col min="8722" max="8722" width="15.1640625" style="8" customWidth="1"/>
    <col min="8723" max="8723" width="19.4140625" style="8" customWidth="1"/>
    <col min="8724" max="8724" width="17.4140625" style="8" customWidth="1"/>
    <col min="8725" max="8725" width="25" style="8" customWidth="1"/>
    <col min="8726" max="8726" width="16.4140625" style="8" bestFit="1" customWidth="1"/>
    <col min="8727" max="8727" width="17.4140625" style="8" bestFit="1" customWidth="1"/>
    <col min="8728" max="8728" width="21.58203125" style="8" customWidth="1"/>
    <col min="8729" max="8958" width="9.1640625" style="8"/>
    <col min="8959" max="8959" width="4.4140625" style="8" customWidth="1"/>
    <col min="8960" max="8960" width="61.58203125" style="8" customWidth="1"/>
    <col min="8961" max="8961" width="0" style="8" hidden="1" customWidth="1"/>
    <col min="8962" max="8962" width="15" style="8" customWidth="1"/>
    <col min="8963" max="8965" width="0" style="8" hidden="1" customWidth="1"/>
    <col min="8966" max="8966" width="12.1640625" style="8" customWidth="1"/>
    <col min="8967" max="8967" width="10" style="8" customWidth="1"/>
    <col min="8968" max="8968" width="14.1640625" style="8" customWidth="1"/>
    <col min="8969" max="8969" width="10" style="8" customWidth="1"/>
    <col min="8970" max="8970" width="14.4140625" style="8" customWidth="1"/>
    <col min="8971" max="8971" width="0" style="8" hidden="1" customWidth="1"/>
    <col min="8972" max="8972" width="9.83203125" style="8" customWidth="1"/>
    <col min="8973" max="8973" width="14.4140625" style="8" customWidth="1"/>
    <col min="8974" max="8974" width="0" style="8" hidden="1" customWidth="1"/>
    <col min="8975" max="8975" width="8.4140625" style="8" customWidth="1"/>
    <col min="8976" max="8976" width="15.4140625" style="8" customWidth="1"/>
    <col min="8977" max="8977" width="18.83203125" style="8" customWidth="1"/>
    <col min="8978" max="8978" width="15.1640625" style="8" customWidth="1"/>
    <col min="8979" max="8979" width="19.4140625" style="8" customWidth="1"/>
    <col min="8980" max="8980" width="17.4140625" style="8" customWidth="1"/>
    <col min="8981" max="8981" width="25" style="8" customWidth="1"/>
    <col min="8982" max="8982" width="16.4140625" style="8" bestFit="1" customWidth="1"/>
    <col min="8983" max="8983" width="17.4140625" style="8" bestFit="1" customWidth="1"/>
    <col min="8984" max="8984" width="21.58203125" style="8" customWidth="1"/>
    <col min="8985" max="9214" width="9.1640625" style="8"/>
    <col min="9215" max="9215" width="4.4140625" style="8" customWidth="1"/>
    <col min="9216" max="9216" width="61.58203125" style="8" customWidth="1"/>
    <col min="9217" max="9217" width="0" style="8" hidden="1" customWidth="1"/>
    <col min="9218" max="9218" width="15" style="8" customWidth="1"/>
    <col min="9219" max="9221" width="0" style="8" hidden="1" customWidth="1"/>
    <col min="9222" max="9222" width="12.1640625" style="8" customWidth="1"/>
    <col min="9223" max="9223" width="10" style="8" customWidth="1"/>
    <col min="9224" max="9224" width="14.1640625" style="8" customWidth="1"/>
    <col min="9225" max="9225" width="10" style="8" customWidth="1"/>
    <col min="9226" max="9226" width="14.4140625" style="8" customWidth="1"/>
    <col min="9227" max="9227" width="0" style="8" hidden="1" customWidth="1"/>
    <col min="9228" max="9228" width="9.83203125" style="8" customWidth="1"/>
    <col min="9229" max="9229" width="14.4140625" style="8" customWidth="1"/>
    <col min="9230" max="9230" width="0" style="8" hidden="1" customWidth="1"/>
    <col min="9231" max="9231" width="8.4140625" style="8" customWidth="1"/>
    <col min="9232" max="9232" width="15.4140625" style="8" customWidth="1"/>
    <col min="9233" max="9233" width="18.83203125" style="8" customWidth="1"/>
    <col min="9234" max="9234" width="15.1640625" style="8" customWidth="1"/>
    <col min="9235" max="9235" width="19.4140625" style="8" customWidth="1"/>
    <col min="9236" max="9236" width="17.4140625" style="8" customWidth="1"/>
    <col min="9237" max="9237" width="25" style="8" customWidth="1"/>
    <col min="9238" max="9238" width="16.4140625" style="8" bestFit="1" customWidth="1"/>
    <col min="9239" max="9239" width="17.4140625" style="8" bestFit="1" customWidth="1"/>
    <col min="9240" max="9240" width="21.58203125" style="8" customWidth="1"/>
    <col min="9241" max="9470" width="9.1640625" style="8"/>
    <col min="9471" max="9471" width="4.4140625" style="8" customWidth="1"/>
    <col min="9472" max="9472" width="61.58203125" style="8" customWidth="1"/>
    <col min="9473" max="9473" width="0" style="8" hidden="1" customWidth="1"/>
    <col min="9474" max="9474" width="15" style="8" customWidth="1"/>
    <col min="9475" max="9477" width="0" style="8" hidden="1" customWidth="1"/>
    <col min="9478" max="9478" width="12.1640625" style="8" customWidth="1"/>
    <col min="9479" max="9479" width="10" style="8" customWidth="1"/>
    <col min="9480" max="9480" width="14.1640625" style="8" customWidth="1"/>
    <col min="9481" max="9481" width="10" style="8" customWidth="1"/>
    <col min="9482" max="9482" width="14.4140625" style="8" customWidth="1"/>
    <col min="9483" max="9483" width="0" style="8" hidden="1" customWidth="1"/>
    <col min="9484" max="9484" width="9.83203125" style="8" customWidth="1"/>
    <col min="9485" max="9485" width="14.4140625" style="8" customWidth="1"/>
    <col min="9486" max="9486" width="0" style="8" hidden="1" customWidth="1"/>
    <col min="9487" max="9487" width="8.4140625" style="8" customWidth="1"/>
    <col min="9488" max="9488" width="15.4140625" style="8" customWidth="1"/>
    <col min="9489" max="9489" width="18.83203125" style="8" customWidth="1"/>
    <col min="9490" max="9490" width="15.1640625" style="8" customWidth="1"/>
    <col min="9491" max="9491" width="19.4140625" style="8" customWidth="1"/>
    <col min="9492" max="9492" width="17.4140625" style="8" customWidth="1"/>
    <col min="9493" max="9493" width="25" style="8" customWidth="1"/>
    <col min="9494" max="9494" width="16.4140625" style="8" bestFit="1" customWidth="1"/>
    <col min="9495" max="9495" width="17.4140625" style="8" bestFit="1" customWidth="1"/>
    <col min="9496" max="9496" width="21.58203125" style="8" customWidth="1"/>
    <col min="9497" max="9726" width="9.1640625" style="8"/>
    <col min="9727" max="9727" width="4.4140625" style="8" customWidth="1"/>
    <col min="9728" max="9728" width="61.58203125" style="8" customWidth="1"/>
    <col min="9729" max="9729" width="0" style="8" hidden="1" customWidth="1"/>
    <col min="9730" max="9730" width="15" style="8" customWidth="1"/>
    <col min="9731" max="9733" width="0" style="8" hidden="1" customWidth="1"/>
    <col min="9734" max="9734" width="12.1640625" style="8" customWidth="1"/>
    <col min="9735" max="9735" width="10" style="8" customWidth="1"/>
    <col min="9736" max="9736" width="14.1640625" style="8" customWidth="1"/>
    <col min="9737" max="9737" width="10" style="8" customWidth="1"/>
    <col min="9738" max="9738" width="14.4140625" style="8" customWidth="1"/>
    <col min="9739" max="9739" width="0" style="8" hidden="1" customWidth="1"/>
    <col min="9740" max="9740" width="9.83203125" style="8" customWidth="1"/>
    <col min="9741" max="9741" width="14.4140625" style="8" customWidth="1"/>
    <col min="9742" max="9742" width="0" style="8" hidden="1" customWidth="1"/>
    <col min="9743" max="9743" width="8.4140625" style="8" customWidth="1"/>
    <col min="9744" max="9744" width="15.4140625" style="8" customWidth="1"/>
    <col min="9745" max="9745" width="18.83203125" style="8" customWidth="1"/>
    <col min="9746" max="9746" width="15.1640625" style="8" customWidth="1"/>
    <col min="9747" max="9747" width="19.4140625" style="8" customWidth="1"/>
    <col min="9748" max="9748" width="17.4140625" style="8" customWidth="1"/>
    <col min="9749" max="9749" width="25" style="8" customWidth="1"/>
    <col min="9750" max="9750" width="16.4140625" style="8" bestFit="1" customWidth="1"/>
    <col min="9751" max="9751" width="17.4140625" style="8" bestFit="1" customWidth="1"/>
    <col min="9752" max="9752" width="21.58203125" style="8" customWidth="1"/>
    <col min="9753" max="9982" width="9.1640625" style="8"/>
    <col min="9983" max="9983" width="4.4140625" style="8" customWidth="1"/>
    <col min="9984" max="9984" width="61.58203125" style="8" customWidth="1"/>
    <col min="9985" max="9985" width="0" style="8" hidden="1" customWidth="1"/>
    <col min="9986" max="9986" width="15" style="8" customWidth="1"/>
    <col min="9987" max="9989" width="0" style="8" hidden="1" customWidth="1"/>
    <col min="9990" max="9990" width="12.1640625" style="8" customWidth="1"/>
    <col min="9991" max="9991" width="10" style="8" customWidth="1"/>
    <col min="9992" max="9992" width="14.1640625" style="8" customWidth="1"/>
    <col min="9993" max="9993" width="10" style="8" customWidth="1"/>
    <col min="9994" max="9994" width="14.4140625" style="8" customWidth="1"/>
    <col min="9995" max="9995" width="0" style="8" hidden="1" customWidth="1"/>
    <col min="9996" max="9996" width="9.83203125" style="8" customWidth="1"/>
    <col min="9997" max="9997" width="14.4140625" style="8" customWidth="1"/>
    <col min="9998" max="9998" width="0" style="8" hidden="1" customWidth="1"/>
    <col min="9999" max="9999" width="8.4140625" style="8" customWidth="1"/>
    <col min="10000" max="10000" width="15.4140625" style="8" customWidth="1"/>
    <col min="10001" max="10001" width="18.83203125" style="8" customWidth="1"/>
    <col min="10002" max="10002" width="15.1640625" style="8" customWidth="1"/>
    <col min="10003" max="10003" width="19.4140625" style="8" customWidth="1"/>
    <col min="10004" max="10004" width="17.4140625" style="8" customWidth="1"/>
    <col min="10005" max="10005" width="25" style="8" customWidth="1"/>
    <col min="10006" max="10006" width="16.4140625" style="8" bestFit="1" customWidth="1"/>
    <col min="10007" max="10007" width="17.4140625" style="8" bestFit="1" customWidth="1"/>
    <col min="10008" max="10008" width="21.58203125" style="8" customWidth="1"/>
    <col min="10009" max="10238" width="9.1640625" style="8"/>
    <col min="10239" max="10239" width="4.4140625" style="8" customWidth="1"/>
    <col min="10240" max="10240" width="61.58203125" style="8" customWidth="1"/>
    <col min="10241" max="10241" width="0" style="8" hidden="1" customWidth="1"/>
    <col min="10242" max="10242" width="15" style="8" customWidth="1"/>
    <col min="10243" max="10245" width="0" style="8" hidden="1" customWidth="1"/>
    <col min="10246" max="10246" width="12.1640625" style="8" customWidth="1"/>
    <col min="10247" max="10247" width="10" style="8" customWidth="1"/>
    <col min="10248" max="10248" width="14.1640625" style="8" customWidth="1"/>
    <col min="10249" max="10249" width="10" style="8" customWidth="1"/>
    <col min="10250" max="10250" width="14.4140625" style="8" customWidth="1"/>
    <col min="10251" max="10251" width="0" style="8" hidden="1" customWidth="1"/>
    <col min="10252" max="10252" width="9.83203125" style="8" customWidth="1"/>
    <col min="10253" max="10253" width="14.4140625" style="8" customWidth="1"/>
    <col min="10254" max="10254" width="0" style="8" hidden="1" customWidth="1"/>
    <col min="10255" max="10255" width="8.4140625" style="8" customWidth="1"/>
    <col min="10256" max="10256" width="15.4140625" style="8" customWidth="1"/>
    <col min="10257" max="10257" width="18.83203125" style="8" customWidth="1"/>
    <col min="10258" max="10258" width="15.1640625" style="8" customWidth="1"/>
    <col min="10259" max="10259" width="19.4140625" style="8" customWidth="1"/>
    <col min="10260" max="10260" width="17.4140625" style="8" customWidth="1"/>
    <col min="10261" max="10261" width="25" style="8" customWidth="1"/>
    <col min="10262" max="10262" width="16.4140625" style="8" bestFit="1" customWidth="1"/>
    <col min="10263" max="10263" width="17.4140625" style="8" bestFit="1" customWidth="1"/>
    <col min="10264" max="10264" width="21.58203125" style="8" customWidth="1"/>
    <col min="10265" max="10494" width="9.1640625" style="8"/>
    <col min="10495" max="10495" width="4.4140625" style="8" customWidth="1"/>
    <col min="10496" max="10496" width="61.58203125" style="8" customWidth="1"/>
    <col min="10497" max="10497" width="0" style="8" hidden="1" customWidth="1"/>
    <col min="10498" max="10498" width="15" style="8" customWidth="1"/>
    <col min="10499" max="10501" width="0" style="8" hidden="1" customWidth="1"/>
    <col min="10502" max="10502" width="12.1640625" style="8" customWidth="1"/>
    <col min="10503" max="10503" width="10" style="8" customWidth="1"/>
    <col min="10504" max="10504" width="14.1640625" style="8" customWidth="1"/>
    <col min="10505" max="10505" width="10" style="8" customWidth="1"/>
    <col min="10506" max="10506" width="14.4140625" style="8" customWidth="1"/>
    <col min="10507" max="10507" width="0" style="8" hidden="1" customWidth="1"/>
    <col min="10508" max="10508" width="9.83203125" style="8" customWidth="1"/>
    <col min="10509" max="10509" width="14.4140625" style="8" customWidth="1"/>
    <col min="10510" max="10510" width="0" style="8" hidden="1" customWidth="1"/>
    <col min="10511" max="10511" width="8.4140625" style="8" customWidth="1"/>
    <col min="10512" max="10512" width="15.4140625" style="8" customWidth="1"/>
    <col min="10513" max="10513" width="18.83203125" style="8" customWidth="1"/>
    <col min="10514" max="10514" width="15.1640625" style="8" customWidth="1"/>
    <col min="10515" max="10515" width="19.4140625" style="8" customWidth="1"/>
    <col min="10516" max="10516" width="17.4140625" style="8" customWidth="1"/>
    <col min="10517" max="10517" width="25" style="8" customWidth="1"/>
    <col min="10518" max="10518" width="16.4140625" style="8" bestFit="1" customWidth="1"/>
    <col min="10519" max="10519" width="17.4140625" style="8" bestFit="1" customWidth="1"/>
    <col min="10520" max="10520" width="21.58203125" style="8" customWidth="1"/>
    <col min="10521" max="10750" width="9.1640625" style="8"/>
    <col min="10751" max="10751" width="4.4140625" style="8" customWidth="1"/>
    <col min="10752" max="10752" width="61.58203125" style="8" customWidth="1"/>
    <col min="10753" max="10753" width="0" style="8" hidden="1" customWidth="1"/>
    <col min="10754" max="10754" width="15" style="8" customWidth="1"/>
    <col min="10755" max="10757" width="0" style="8" hidden="1" customWidth="1"/>
    <col min="10758" max="10758" width="12.1640625" style="8" customWidth="1"/>
    <col min="10759" max="10759" width="10" style="8" customWidth="1"/>
    <col min="10760" max="10760" width="14.1640625" style="8" customWidth="1"/>
    <col min="10761" max="10761" width="10" style="8" customWidth="1"/>
    <col min="10762" max="10762" width="14.4140625" style="8" customWidth="1"/>
    <col min="10763" max="10763" width="0" style="8" hidden="1" customWidth="1"/>
    <col min="10764" max="10764" width="9.83203125" style="8" customWidth="1"/>
    <col min="10765" max="10765" width="14.4140625" style="8" customWidth="1"/>
    <col min="10766" max="10766" width="0" style="8" hidden="1" customWidth="1"/>
    <col min="10767" max="10767" width="8.4140625" style="8" customWidth="1"/>
    <col min="10768" max="10768" width="15.4140625" style="8" customWidth="1"/>
    <col min="10769" max="10769" width="18.83203125" style="8" customWidth="1"/>
    <col min="10770" max="10770" width="15.1640625" style="8" customWidth="1"/>
    <col min="10771" max="10771" width="19.4140625" style="8" customWidth="1"/>
    <col min="10772" max="10772" width="17.4140625" style="8" customWidth="1"/>
    <col min="10773" max="10773" width="25" style="8" customWidth="1"/>
    <col min="10774" max="10774" width="16.4140625" style="8" bestFit="1" customWidth="1"/>
    <col min="10775" max="10775" width="17.4140625" style="8" bestFit="1" customWidth="1"/>
    <col min="10776" max="10776" width="21.58203125" style="8" customWidth="1"/>
    <col min="10777" max="11006" width="9.1640625" style="8"/>
    <col min="11007" max="11007" width="4.4140625" style="8" customWidth="1"/>
    <col min="11008" max="11008" width="61.58203125" style="8" customWidth="1"/>
    <col min="11009" max="11009" width="0" style="8" hidden="1" customWidth="1"/>
    <col min="11010" max="11010" width="15" style="8" customWidth="1"/>
    <col min="11011" max="11013" width="0" style="8" hidden="1" customWidth="1"/>
    <col min="11014" max="11014" width="12.1640625" style="8" customWidth="1"/>
    <col min="11015" max="11015" width="10" style="8" customWidth="1"/>
    <col min="11016" max="11016" width="14.1640625" style="8" customWidth="1"/>
    <col min="11017" max="11017" width="10" style="8" customWidth="1"/>
    <col min="11018" max="11018" width="14.4140625" style="8" customWidth="1"/>
    <col min="11019" max="11019" width="0" style="8" hidden="1" customWidth="1"/>
    <col min="11020" max="11020" width="9.83203125" style="8" customWidth="1"/>
    <col min="11021" max="11021" width="14.4140625" style="8" customWidth="1"/>
    <col min="11022" max="11022" width="0" style="8" hidden="1" customWidth="1"/>
    <col min="11023" max="11023" width="8.4140625" style="8" customWidth="1"/>
    <col min="11024" max="11024" width="15.4140625" style="8" customWidth="1"/>
    <col min="11025" max="11025" width="18.83203125" style="8" customWidth="1"/>
    <col min="11026" max="11026" width="15.1640625" style="8" customWidth="1"/>
    <col min="11027" max="11027" width="19.4140625" style="8" customWidth="1"/>
    <col min="11028" max="11028" width="17.4140625" style="8" customWidth="1"/>
    <col min="11029" max="11029" width="25" style="8" customWidth="1"/>
    <col min="11030" max="11030" width="16.4140625" style="8" bestFit="1" customWidth="1"/>
    <col min="11031" max="11031" width="17.4140625" style="8" bestFit="1" customWidth="1"/>
    <col min="11032" max="11032" width="21.58203125" style="8" customWidth="1"/>
    <col min="11033" max="11262" width="9.1640625" style="8"/>
    <col min="11263" max="11263" width="4.4140625" style="8" customWidth="1"/>
    <col min="11264" max="11264" width="61.58203125" style="8" customWidth="1"/>
    <col min="11265" max="11265" width="0" style="8" hidden="1" customWidth="1"/>
    <col min="11266" max="11266" width="15" style="8" customWidth="1"/>
    <col min="11267" max="11269" width="0" style="8" hidden="1" customWidth="1"/>
    <col min="11270" max="11270" width="12.1640625" style="8" customWidth="1"/>
    <col min="11271" max="11271" width="10" style="8" customWidth="1"/>
    <col min="11272" max="11272" width="14.1640625" style="8" customWidth="1"/>
    <col min="11273" max="11273" width="10" style="8" customWidth="1"/>
    <col min="11274" max="11274" width="14.4140625" style="8" customWidth="1"/>
    <col min="11275" max="11275" width="0" style="8" hidden="1" customWidth="1"/>
    <col min="11276" max="11276" width="9.83203125" style="8" customWidth="1"/>
    <col min="11277" max="11277" width="14.4140625" style="8" customWidth="1"/>
    <col min="11278" max="11278" width="0" style="8" hidden="1" customWidth="1"/>
    <col min="11279" max="11279" width="8.4140625" style="8" customWidth="1"/>
    <col min="11280" max="11280" width="15.4140625" style="8" customWidth="1"/>
    <col min="11281" max="11281" width="18.83203125" style="8" customWidth="1"/>
    <col min="11282" max="11282" width="15.1640625" style="8" customWidth="1"/>
    <col min="11283" max="11283" width="19.4140625" style="8" customWidth="1"/>
    <col min="11284" max="11284" width="17.4140625" style="8" customWidth="1"/>
    <col min="11285" max="11285" width="25" style="8" customWidth="1"/>
    <col min="11286" max="11286" width="16.4140625" style="8" bestFit="1" customWidth="1"/>
    <col min="11287" max="11287" width="17.4140625" style="8" bestFit="1" customWidth="1"/>
    <col min="11288" max="11288" width="21.58203125" style="8" customWidth="1"/>
    <col min="11289" max="11518" width="9.1640625" style="8"/>
    <col min="11519" max="11519" width="4.4140625" style="8" customWidth="1"/>
    <col min="11520" max="11520" width="61.58203125" style="8" customWidth="1"/>
    <col min="11521" max="11521" width="0" style="8" hidden="1" customWidth="1"/>
    <col min="11522" max="11522" width="15" style="8" customWidth="1"/>
    <col min="11523" max="11525" width="0" style="8" hidden="1" customWidth="1"/>
    <col min="11526" max="11526" width="12.1640625" style="8" customWidth="1"/>
    <col min="11527" max="11527" width="10" style="8" customWidth="1"/>
    <col min="11528" max="11528" width="14.1640625" style="8" customWidth="1"/>
    <col min="11529" max="11529" width="10" style="8" customWidth="1"/>
    <col min="11530" max="11530" width="14.4140625" style="8" customWidth="1"/>
    <col min="11531" max="11531" width="0" style="8" hidden="1" customWidth="1"/>
    <col min="11532" max="11532" width="9.83203125" style="8" customWidth="1"/>
    <col min="11533" max="11533" width="14.4140625" style="8" customWidth="1"/>
    <col min="11534" max="11534" width="0" style="8" hidden="1" customWidth="1"/>
    <col min="11535" max="11535" width="8.4140625" style="8" customWidth="1"/>
    <col min="11536" max="11536" width="15.4140625" style="8" customWidth="1"/>
    <col min="11537" max="11537" width="18.83203125" style="8" customWidth="1"/>
    <col min="11538" max="11538" width="15.1640625" style="8" customWidth="1"/>
    <col min="11539" max="11539" width="19.4140625" style="8" customWidth="1"/>
    <col min="11540" max="11540" width="17.4140625" style="8" customWidth="1"/>
    <col min="11541" max="11541" width="25" style="8" customWidth="1"/>
    <col min="11542" max="11542" width="16.4140625" style="8" bestFit="1" customWidth="1"/>
    <col min="11543" max="11543" width="17.4140625" style="8" bestFit="1" customWidth="1"/>
    <col min="11544" max="11544" width="21.58203125" style="8" customWidth="1"/>
    <col min="11545" max="11774" width="9.1640625" style="8"/>
    <col min="11775" max="11775" width="4.4140625" style="8" customWidth="1"/>
    <col min="11776" max="11776" width="61.58203125" style="8" customWidth="1"/>
    <col min="11777" max="11777" width="0" style="8" hidden="1" customWidth="1"/>
    <col min="11778" max="11778" width="15" style="8" customWidth="1"/>
    <col min="11779" max="11781" width="0" style="8" hidden="1" customWidth="1"/>
    <col min="11782" max="11782" width="12.1640625" style="8" customWidth="1"/>
    <col min="11783" max="11783" width="10" style="8" customWidth="1"/>
    <col min="11784" max="11784" width="14.1640625" style="8" customWidth="1"/>
    <col min="11785" max="11785" width="10" style="8" customWidth="1"/>
    <col min="11786" max="11786" width="14.4140625" style="8" customWidth="1"/>
    <col min="11787" max="11787" width="0" style="8" hidden="1" customWidth="1"/>
    <col min="11788" max="11788" width="9.83203125" style="8" customWidth="1"/>
    <col min="11789" max="11789" width="14.4140625" style="8" customWidth="1"/>
    <col min="11790" max="11790" width="0" style="8" hidden="1" customWidth="1"/>
    <col min="11791" max="11791" width="8.4140625" style="8" customWidth="1"/>
    <col min="11792" max="11792" width="15.4140625" style="8" customWidth="1"/>
    <col min="11793" max="11793" width="18.83203125" style="8" customWidth="1"/>
    <col min="11794" max="11794" width="15.1640625" style="8" customWidth="1"/>
    <col min="11795" max="11795" width="19.4140625" style="8" customWidth="1"/>
    <col min="11796" max="11796" width="17.4140625" style="8" customWidth="1"/>
    <col min="11797" max="11797" width="25" style="8" customWidth="1"/>
    <col min="11798" max="11798" width="16.4140625" style="8" bestFit="1" customWidth="1"/>
    <col min="11799" max="11799" width="17.4140625" style="8" bestFit="1" customWidth="1"/>
    <col min="11800" max="11800" width="21.58203125" style="8" customWidth="1"/>
    <col min="11801" max="12030" width="9.1640625" style="8"/>
    <col min="12031" max="12031" width="4.4140625" style="8" customWidth="1"/>
    <col min="12032" max="12032" width="61.58203125" style="8" customWidth="1"/>
    <col min="12033" max="12033" width="0" style="8" hidden="1" customWidth="1"/>
    <col min="12034" max="12034" width="15" style="8" customWidth="1"/>
    <col min="12035" max="12037" width="0" style="8" hidden="1" customWidth="1"/>
    <col min="12038" max="12038" width="12.1640625" style="8" customWidth="1"/>
    <col min="12039" max="12039" width="10" style="8" customWidth="1"/>
    <col min="12040" max="12040" width="14.1640625" style="8" customWidth="1"/>
    <col min="12041" max="12041" width="10" style="8" customWidth="1"/>
    <col min="12042" max="12042" width="14.4140625" style="8" customWidth="1"/>
    <col min="12043" max="12043" width="0" style="8" hidden="1" customWidth="1"/>
    <col min="12044" max="12044" width="9.83203125" style="8" customWidth="1"/>
    <col min="12045" max="12045" width="14.4140625" style="8" customWidth="1"/>
    <col min="12046" max="12046" width="0" style="8" hidden="1" customWidth="1"/>
    <col min="12047" max="12047" width="8.4140625" style="8" customWidth="1"/>
    <col min="12048" max="12048" width="15.4140625" style="8" customWidth="1"/>
    <col min="12049" max="12049" width="18.83203125" style="8" customWidth="1"/>
    <col min="12050" max="12050" width="15.1640625" style="8" customWidth="1"/>
    <col min="12051" max="12051" width="19.4140625" style="8" customWidth="1"/>
    <col min="12052" max="12052" width="17.4140625" style="8" customWidth="1"/>
    <col min="12053" max="12053" width="25" style="8" customWidth="1"/>
    <col min="12054" max="12054" width="16.4140625" style="8" bestFit="1" customWidth="1"/>
    <col min="12055" max="12055" width="17.4140625" style="8" bestFit="1" customWidth="1"/>
    <col min="12056" max="12056" width="21.58203125" style="8" customWidth="1"/>
    <col min="12057" max="12286" width="9.1640625" style="8"/>
    <col min="12287" max="12287" width="4.4140625" style="8" customWidth="1"/>
    <col min="12288" max="12288" width="61.58203125" style="8" customWidth="1"/>
    <col min="12289" max="12289" width="0" style="8" hidden="1" customWidth="1"/>
    <col min="12290" max="12290" width="15" style="8" customWidth="1"/>
    <col min="12291" max="12293" width="0" style="8" hidden="1" customWidth="1"/>
    <col min="12294" max="12294" width="12.1640625" style="8" customWidth="1"/>
    <col min="12295" max="12295" width="10" style="8" customWidth="1"/>
    <col min="12296" max="12296" width="14.1640625" style="8" customWidth="1"/>
    <col min="12297" max="12297" width="10" style="8" customWidth="1"/>
    <col min="12298" max="12298" width="14.4140625" style="8" customWidth="1"/>
    <col min="12299" max="12299" width="0" style="8" hidden="1" customWidth="1"/>
    <col min="12300" max="12300" width="9.83203125" style="8" customWidth="1"/>
    <col min="12301" max="12301" width="14.4140625" style="8" customWidth="1"/>
    <col min="12302" max="12302" width="0" style="8" hidden="1" customWidth="1"/>
    <col min="12303" max="12303" width="8.4140625" style="8" customWidth="1"/>
    <col min="12304" max="12304" width="15.4140625" style="8" customWidth="1"/>
    <col min="12305" max="12305" width="18.83203125" style="8" customWidth="1"/>
    <col min="12306" max="12306" width="15.1640625" style="8" customWidth="1"/>
    <col min="12307" max="12307" width="19.4140625" style="8" customWidth="1"/>
    <col min="12308" max="12308" width="17.4140625" style="8" customWidth="1"/>
    <col min="12309" max="12309" width="25" style="8" customWidth="1"/>
    <col min="12310" max="12310" width="16.4140625" style="8" bestFit="1" customWidth="1"/>
    <col min="12311" max="12311" width="17.4140625" style="8" bestFit="1" customWidth="1"/>
    <col min="12312" max="12312" width="21.58203125" style="8" customWidth="1"/>
    <col min="12313" max="12542" width="9.1640625" style="8"/>
    <col min="12543" max="12543" width="4.4140625" style="8" customWidth="1"/>
    <col min="12544" max="12544" width="61.58203125" style="8" customWidth="1"/>
    <col min="12545" max="12545" width="0" style="8" hidden="1" customWidth="1"/>
    <col min="12546" max="12546" width="15" style="8" customWidth="1"/>
    <col min="12547" max="12549" width="0" style="8" hidden="1" customWidth="1"/>
    <col min="12550" max="12550" width="12.1640625" style="8" customWidth="1"/>
    <col min="12551" max="12551" width="10" style="8" customWidth="1"/>
    <col min="12552" max="12552" width="14.1640625" style="8" customWidth="1"/>
    <col min="12553" max="12553" width="10" style="8" customWidth="1"/>
    <col min="12554" max="12554" width="14.4140625" style="8" customWidth="1"/>
    <col min="12555" max="12555" width="0" style="8" hidden="1" customWidth="1"/>
    <col min="12556" max="12556" width="9.83203125" style="8" customWidth="1"/>
    <col min="12557" max="12557" width="14.4140625" style="8" customWidth="1"/>
    <col min="12558" max="12558" width="0" style="8" hidden="1" customWidth="1"/>
    <col min="12559" max="12559" width="8.4140625" style="8" customWidth="1"/>
    <col min="12560" max="12560" width="15.4140625" style="8" customWidth="1"/>
    <col min="12561" max="12561" width="18.83203125" style="8" customWidth="1"/>
    <col min="12562" max="12562" width="15.1640625" style="8" customWidth="1"/>
    <col min="12563" max="12563" width="19.4140625" style="8" customWidth="1"/>
    <col min="12564" max="12564" width="17.4140625" style="8" customWidth="1"/>
    <col min="12565" max="12565" width="25" style="8" customWidth="1"/>
    <col min="12566" max="12566" width="16.4140625" style="8" bestFit="1" customWidth="1"/>
    <col min="12567" max="12567" width="17.4140625" style="8" bestFit="1" customWidth="1"/>
    <col min="12568" max="12568" width="21.58203125" style="8" customWidth="1"/>
    <col min="12569" max="12798" width="9.1640625" style="8"/>
    <col min="12799" max="12799" width="4.4140625" style="8" customWidth="1"/>
    <col min="12800" max="12800" width="61.58203125" style="8" customWidth="1"/>
    <col min="12801" max="12801" width="0" style="8" hidden="1" customWidth="1"/>
    <col min="12802" max="12802" width="15" style="8" customWidth="1"/>
    <col min="12803" max="12805" width="0" style="8" hidden="1" customWidth="1"/>
    <col min="12806" max="12806" width="12.1640625" style="8" customWidth="1"/>
    <col min="12807" max="12807" width="10" style="8" customWidth="1"/>
    <col min="12808" max="12808" width="14.1640625" style="8" customWidth="1"/>
    <col min="12809" max="12809" width="10" style="8" customWidth="1"/>
    <col min="12810" max="12810" width="14.4140625" style="8" customWidth="1"/>
    <col min="12811" max="12811" width="0" style="8" hidden="1" customWidth="1"/>
    <col min="12812" max="12812" width="9.83203125" style="8" customWidth="1"/>
    <col min="12813" max="12813" width="14.4140625" style="8" customWidth="1"/>
    <col min="12814" max="12814" width="0" style="8" hidden="1" customWidth="1"/>
    <col min="12815" max="12815" width="8.4140625" style="8" customWidth="1"/>
    <col min="12816" max="12816" width="15.4140625" style="8" customWidth="1"/>
    <col min="12817" max="12817" width="18.83203125" style="8" customWidth="1"/>
    <col min="12818" max="12818" width="15.1640625" style="8" customWidth="1"/>
    <col min="12819" max="12819" width="19.4140625" style="8" customWidth="1"/>
    <col min="12820" max="12820" width="17.4140625" style="8" customWidth="1"/>
    <col min="12821" max="12821" width="25" style="8" customWidth="1"/>
    <col min="12822" max="12822" width="16.4140625" style="8" bestFit="1" customWidth="1"/>
    <col min="12823" max="12823" width="17.4140625" style="8" bestFit="1" customWidth="1"/>
    <col min="12824" max="12824" width="21.58203125" style="8" customWidth="1"/>
    <col min="12825" max="13054" width="9.1640625" style="8"/>
    <col min="13055" max="13055" width="4.4140625" style="8" customWidth="1"/>
    <col min="13056" max="13056" width="61.58203125" style="8" customWidth="1"/>
    <col min="13057" max="13057" width="0" style="8" hidden="1" customWidth="1"/>
    <col min="13058" max="13058" width="15" style="8" customWidth="1"/>
    <col min="13059" max="13061" width="0" style="8" hidden="1" customWidth="1"/>
    <col min="13062" max="13062" width="12.1640625" style="8" customWidth="1"/>
    <col min="13063" max="13063" width="10" style="8" customWidth="1"/>
    <col min="13064" max="13064" width="14.1640625" style="8" customWidth="1"/>
    <col min="13065" max="13065" width="10" style="8" customWidth="1"/>
    <col min="13066" max="13066" width="14.4140625" style="8" customWidth="1"/>
    <col min="13067" max="13067" width="0" style="8" hidden="1" customWidth="1"/>
    <col min="13068" max="13068" width="9.83203125" style="8" customWidth="1"/>
    <col min="13069" max="13069" width="14.4140625" style="8" customWidth="1"/>
    <col min="13070" max="13070" width="0" style="8" hidden="1" customWidth="1"/>
    <col min="13071" max="13071" width="8.4140625" style="8" customWidth="1"/>
    <col min="13072" max="13072" width="15.4140625" style="8" customWidth="1"/>
    <col min="13073" max="13073" width="18.83203125" style="8" customWidth="1"/>
    <col min="13074" max="13074" width="15.1640625" style="8" customWidth="1"/>
    <col min="13075" max="13075" width="19.4140625" style="8" customWidth="1"/>
    <col min="13076" max="13076" width="17.4140625" style="8" customWidth="1"/>
    <col min="13077" max="13077" width="25" style="8" customWidth="1"/>
    <col min="13078" max="13078" width="16.4140625" style="8" bestFit="1" customWidth="1"/>
    <col min="13079" max="13079" width="17.4140625" style="8" bestFit="1" customWidth="1"/>
    <col min="13080" max="13080" width="21.58203125" style="8" customWidth="1"/>
    <col min="13081" max="13310" width="9.1640625" style="8"/>
    <col min="13311" max="13311" width="4.4140625" style="8" customWidth="1"/>
    <col min="13312" max="13312" width="61.58203125" style="8" customWidth="1"/>
    <col min="13313" max="13313" width="0" style="8" hidden="1" customWidth="1"/>
    <col min="13314" max="13314" width="15" style="8" customWidth="1"/>
    <col min="13315" max="13317" width="0" style="8" hidden="1" customWidth="1"/>
    <col min="13318" max="13318" width="12.1640625" style="8" customWidth="1"/>
    <col min="13319" max="13319" width="10" style="8" customWidth="1"/>
    <col min="13320" max="13320" width="14.1640625" style="8" customWidth="1"/>
    <col min="13321" max="13321" width="10" style="8" customWidth="1"/>
    <col min="13322" max="13322" width="14.4140625" style="8" customWidth="1"/>
    <col min="13323" max="13323" width="0" style="8" hidden="1" customWidth="1"/>
    <col min="13324" max="13324" width="9.83203125" style="8" customWidth="1"/>
    <col min="13325" max="13325" width="14.4140625" style="8" customWidth="1"/>
    <col min="13326" max="13326" width="0" style="8" hidden="1" customWidth="1"/>
    <col min="13327" max="13327" width="8.4140625" style="8" customWidth="1"/>
    <col min="13328" max="13328" width="15.4140625" style="8" customWidth="1"/>
    <col min="13329" max="13329" width="18.83203125" style="8" customWidth="1"/>
    <col min="13330" max="13330" width="15.1640625" style="8" customWidth="1"/>
    <col min="13331" max="13331" width="19.4140625" style="8" customWidth="1"/>
    <col min="13332" max="13332" width="17.4140625" style="8" customWidth="1"/>
    <col min="13333" max="13333" width="25" style="8" customWidth="1"/>
    <col min="13334" max="13334" width="16.4140625" style="8" bestFit="1" customWidth="1"/>
    <col min="13335" max="13335" width="17.4140625" style="8" bestFit="1" customWidth="1"/>
    <col min="13336" max="13336" width="21.58203125" style="8" customWidth="1"/>
    <col min="13337" max="13566" width="9.1640625" style="8"/>
    <col min="13567" max="13567" width="4.4140625" style="8" customWidth="1"/>
    <col min="13568" max="13568" width="61.58203125" style="8" customWidth="1"/>
    <col min="13569" max="13569" width="0" style="8" hidden="1" customWidth="1"/>
    <col min="13570" max="13570" width="15" style="8" customWidth="1"/>
    <col min="13571" max="13573" width="0" style="8" hidden="1" customWidth="1"/>
    <col min="13574" max="13574" width="12.1640625" style="8" customWidth="1"/>
    <col min="13575" max="13575" width="10" style="8" customWidth="1"/>
    <col min="13576" max="13576" width="14.1640625" style="8" customWidth="1"/>
    <col min="13577" max="13577" width="10" style="8" customWidth="1"/>
    <col min="13578" max="13578" width="14.4140625" style="8" customWidth="1"/>
    <col min="13579" max="13579" width="0" style="8" hidden="1" customWidth="1"/>
    <col min="13580" max="13580" width="9.83203125" style="8" customWidth="1"/>
    <col min="13581" max="13581" width="14.4140625" style="8" customWidth="1"/>
    <col min="13582" max="13582" width="0" style="8" hidden="1" customWidth="1"/>
    <col min="13583" max="13583" width="8.4140625" style="8" customWidth="1"/>
    <col min="13584" max="13584" width="15.4140625" style="8" customWidth="1"/>
    <col min="13585" max="13585" width="18.83203125" style="8" customWidth="1"/>
    <col min="13586" max="13586" width="15.1640625" style="8" customWidth="1"/>
    <col min="13587" max="13587" width="19.4140625" style="8" customWidth="1"/>
    <col min="13588" max="13588" width="17.4140625" style="8" customWidth="1"/>
    <col min="13589" max="13589" width="25" style="8" customWidth="1"/>
    <col min="13590" max="13590" width="16.4140625" style="8" bestFit="1" customWidth="1"/>
    <col min="13591" max="13591" width="17.4140625" style="8" bestFit="1" customWidth="1"/>
    <col min="13592" max="13592" width="21.58203125" style="8" customWidth="1"/>
    <col min="13593" max="13822" width="9.1640625" style="8"/>
    <col min="13823" max="13823" width="4.4140625" style="8" customWidth="1"/>
    <col min="13824" max="13824" width="61.58203125" style="8" customWidth="1"/>
    <col min="13825" max="13825" width="0" style="8" hidden="1" customWidth="1"/>
    <col min="13826" max="13826" width="15" style="8" customWidth="1"/>
    <col min="13827" max="13829" width="0" style="8" hidden="1" customWidth="1"/>
    <col min="13830" max="13830" width="12.1640625" style="8" customWidth="1"/>
    <col min="13831" max="13831" width="10" style="8" customWidth="1"/>
    <col min="13832" max="13832" width="14.1640625" style="8" customWidth="1"/>
    <col min="13833" max="13833" width="10" style="8" customWidth="1"/>
    <col min="13834" max="13834" width="14.4140625" style="8" customWidth="1"/>
    <col min="13835" max="13835" width="0" style="8" hidden="1" customWidth="1"/>
    <col min="13836" max="13836" width="9.83203125" style="8" customWidth="1"/>
    <col min="13837" max="13837" width="14.4140625" style="8" customWidth="1"/>
    <col min="13838" max="13838" width="0" style="8" hidden="1" customWidth="1"/>
    <col min="13839" max="13839" width="8.4140625" style="8" customWidth="1"/>
    <col min="13840" max="13840" width="15.4140625" style="8" customWidth="1"/>
    <col min="13841" max="13841" width="18.83203125" style="8" customWidth="1"/>
    <col min="13842" max="13842" width="15.1640625" style="8" customWidth="1"/>
    <col min="13843" max="13843" width="19.4140625" style="8" customWidth="1"/>
    <col min="13844" max="13844" width="17.4140625" style="8" customWidth="1"/>
    <col min="13845" max="13845" width="25" style="8" customWidth="1"/>
    <col min="13846" max="13846" width="16.4140625" style="8" bestFit="1" customWidth="1"/>
    <col min="13847" max="13847" width="17.4140625" style="8" bestFit="1" customWidth="1"/>
    <col min="13848" max="13848" width="21.58203125" style="8" customWidth="1"/>
    <col min="13849" max="14078" width="9.1640625" style="8"/>
    <col min="14079" max="14079" width="4.4140625" style="8" customWidth="1"/>
    <col min="14080" max="14080" width="61.58203125" style="8" customWidth="1"/>
    <col min="14081" max="14081" width="0" style="8" hidden="1" customWidth="1"/>
    <col min="14082" max="14082" width="15" style="8" customWidth="1"/>
    <col min="14083" max="14085" width="0" style="8" hidden="1" customWidth="1"/>
    <col min="14086" max="14086" width="12.1640625" style="8" customWidth="1"/>
    <col min="14087" max="14087" width="10" style="8" customWidth="1"/>
    <col min="14088" max="14088" width="14.1640625" style="8" customWidth="1"/>
    <col min="14089" max="14089" width="10" style="8" customWidth="1"/>
    <col min="14090" max="14090" width="14.4140625" style="8" customWidth="1"/>
    <col min="14091" max="14091" width="0" style="8" hidden="1" customWidth="1"/>
    <col min="14092" max="14092" width="9.83203125" style="8" customWidth="1"/>
    <col min="14093" max="14093" width="14.4140625" style="8" customWidth="1"/>
    <col min="14094" max="14094" width="0" style="8" hidden="1" customWidth="1"/>
    <col min="14095" max="14095" width="8.4140625" style="8" customWidth="1"/>
    <col min="14096" max="14096" width="15.4140625" style="8" customWidth="1"/>
    <col min="14097" max="14097" width="18.83203125" style="8" customWidth="1"/>
    <col min="14098" max="14098" width="15.1640625" style="8" customWidth="1"/>
    <col min="14099" max="14099" width="19.4140625" style="8" customWidth="1"/>
    <col min="14100" max="14100" width="17.4140625" style="8" customWidth="1"/>
    <col min="14101" max="14101" width="25" style="8" customWidth="1"/>
    <col min="14102" max="14102" width="16.4140625" style="8" bestFit="1" customWidth="1"/>
    <col min="14103" max="14103" width="17.4140625" style="8" bestFit="1" customWidth="1"/>
    <col min="14104" max="14104" width="21.58203125" style="8" customWidth="1"/>
    <col min="14105" max="14334" width="9.1640625" style="8"/>
    <col min="14335" max="14335" width="4.4140625" style="8" customWidth="1"/>
    <col min="14336" max="14336" width="61.58203125" style="8" customWidth="1"/>
    <col min="14337" max="14337" width="0" style="8" hidden="1" customWidth="1"/>
    <col min="14338" max="14338" width="15" style="8" customWidth="1"/>
    <col min="14339" max="14341" width="0" style="8" hidden="1" customWidth="1"/>
    <col min="14342" max="14342" width="12.1640625" style="8" customWidth="1"/>
    <col min="14343" max="14343" width="10" style="8" customWidth="1"/>
    <col min="14344" max="14344" width="14.1640625" style="8" customWidth="1"/>
    <col min="14345" max="14345" width="10" style="8" customWidth="1"/>
    <col min="14346" max="14346" width="14.4140625" style="8" customWidth="1"/>
    <col min="14347" max="14347" width="0" style="8" hidden="1" customWidth="1"/>
    <col min="14348" max="14348" width="9.83203125" style="8" customWidth="1"/>
    <col min="14349" max="14349" width="14.4140625" style="8" customWidth="1"/>
    <col min="14350" max="14350" width="0" style="8" hidden="1" customWidth="1"/>
    <col min="14351" max="14351" width="8.4140625" style="8" customWidth="1"/>
    <col min="14352" max="14352" width="15.4140625" style="8" customWidth="1"/>
    <col min="14353" max="14353" width="18.83203125" style="8" customWidth="1"/>
    <col min="14354" max="14354" width="15.1640625" style="8" customWidth="1"/>
    <col min="14355" max="14355" width="19.4140625" style="8" customWidth="1"/>
    <col min="14356" max="14356" width="17.4140625" style="8" customWidth="1"/>
    <col min="14357" max="14357" width="25" style="8" customWidth="1"/>
    <col min="14358" max="14358" width="16.4140625" style="8" bestFit="1" customWidth="1"/>
    <col min="14359" max="14359" width="17.4140625" style="8" bestFit="1" customWidth="1"/>
    <col min="14360" max="14360" width="21.58203125" style="8" customWidth="1"/>
    <col min="14361" max="14590" width="9.1640625" style="8"/>
    <col min="14591" max="14591" width="4.4140625" style="8" customWidth="1"/>
    <col min="14592" max="14592" width="61.58203125" style="8" customWidth="1"/>
    <col min="14593" max="14593" width="0" style="8" hidden="1" customWidth="1"/>
    <col min="14594" max="14594" width="15" style="8" customWidth="1"/>
    <col min="14595" max="14597" width="0" style="8" hidden="1" customWidth="1"/>
    <col min="14598" max="14598" width="12.1640625" style="8" customWidth="1"/>
    <col min="14599" max="14599" width="10" style="8" customWidth="1"/>
    <col min="14600" max="14600" width="14.1640625" style="8" customWidth="1"/>
    <col min="14601" max="14601" width="10" style="8" customWidth="1"/>
    <col min="14602" max="14602" width="14.4140625" style="8" customWidth="1"/>
    <col min="14603" max="14603" width="0" style="8" hidden="1" customWidth="1"/>
    <col min="14604" max="14604" width="9.83203125" style="8" customWidth="1"/>
    <col min="14605" max="14605" width="14.4140625" style="8" customWidth="1"/>
    <col min="14606" max="14606" width="0" style="8" hidden="1" customWidth="1"/>
    <col min="14607" max="14607" width="8.4140625" style="8" customWidth="1"/>
    <col min="14608" max="14608" width="15.4140625" style="8" customWidth="1"/>
    <col min="14609" max="14609" width="18.83203125" style="8" customWidth="1"/>
    <col min="14610" max="14610" width="15.1640625" style="8" customWidth="1"/>
    <col min="14611" max="14611" width="19.4140625" style="8" customWidth="1"/>
    <col min="14612" max="14612" width="17.4140625" style="8" customWidth="1"/>
    <col min="14613" max="14613" width="25" style="8" customWidth="1"/>
    <col min="14614" max="14614" width="16.4140625" style="8" bestFit="1" customWidth="1"/>
    <col min="14615" max="14615" width="17.4140625" style="8" bestFit="1" customWidth="1"/>
    <col min="14616" max="14616" width="21.58203125" style="8" customWidth="1"/>
    <col min="14617" max="14846" width="9.1640625" style="8"/>
    <col min="14847" max="14847" width="4.4140625" style="8" customWidth="1"/>
    <col min="14848" max="14848" width="61.58203125" style="8" customWidth="1"/>
    <col min="14849" max="14849" width="0" style="8" hidden="1" customWidth="1"/>
    <col min="14850" max="14850" width="15" style="8" customWidth="1"/>
    <col min="14851" max="14853" width="0" style="8" hidden="1" customWidth="1"/>
    <col min="14854" max="14854" width="12.1640625" style="8" customWidth="1"/>
    <col min="14855" max="14855" width="10" style="8" customWidth="1"/>
    <col min="14856" max="14856" width="14.1640625" style="8" customWidth="1"/>
    <col min="14857" max="14857" width="10" style="8" customWidth="1"/>
    <col min="14858" max="14858" width="14.4140625" style="8" customWidth="1"/>
    <col min="14859" max="14859" width="0" style="8" hidden="1" customWidth="1"/>
    <col min="14860" max="14860" width="9.83203125" style="8" customWidth="1"/>
    <col min="14861" max="14861" width="14.4140625" style="8" customWidth="1"/>
    <col min="14862" max="14862" width="0" style="8" hidden="1" customWidth="1"/>
    <col min="14863" max="14863" width="8.4140625" style="8" customWidth="1"/>
    <col min="14864" max="14864" width="15.4140625" style="8" customWidth="1"/>
    <col min="14865" max="14865" width="18.83203125" style="8" customWidth="1"/>
    <col min="14866" max="14866" width="15.1640625" style="8" customWidth="1"/>
    <col min="14867" max="14867" width="19.4140625" style="8" customWidth="1"/>
    <col min="14868" max="14868" width="17.4140625" style="8" customWidth="1"/>
    <col min="14869" max="14869" width="25" style="8" customWidth="1"/>
    <col min="14870" max="14870" width="16.4140625" style="8" bestFit="1" customWidth="1"/>
    <col min="14871" max="14871" width="17.4140625" style="8" bestFit="1" customWidth="1"/>
    <col min="14872" max="14872" width="21.58203125" style="8" customWidth="1"/>
    <col min="14873" max="15102" width="9.1640625" style="8"/>
    <col min="15103" max="15103" width="4.4140625" style="8" customWidth="1"/>
    <col min="15104" max="15104" width="61.58203125" style="8" customWidth="1"/>
    <col min="15105" max="15105" width="0" style="8" hidden="1" customWidth="1"/>
    <col min="15106" max="15106" width="15" style="8" customWidth="1"/>
    <col min="15107" max="15109" width="0" style="8" hidden="1" customWidth="1"/>
    <col min="15110" max="15110" width="12.1640625" style="8" customWidth="1"/>
    <col min="15111" max="15111" width="10" style="8" customWidth="1"/>
    <col min="15112" max="15112" width="14.1640625" style="8" customWidth="1"/>
    <col min="15113" max="15113" width="10" style="8" customWidth="1"/>
    <col min="15114" max="15114" width="14.4140625" style="8" customWidth="1"/>
    <col min="15115" max="15115" width="0" style="8" hidden="1" customWidth="1"/>
    <col min="15116" max="15116" width="9.83203125" style="8" customWidth="1"/>
    <col min="15117" max="15117" width="14.4140625" style="8" customWidth="1"/>
    <col min="15118" max="15118" width="0" style="8" hidden="1" customWidth="1"/>
    <col min="15119" max="15119" width="8.4140625" style="8" customWidth="1"/>
    <col min="15120" max="15120" width="15.4140625" style="8" customWidth="1"/>
    <col min="15121" max="15121" width="18.83203125" style="8" customWidth="1"/>
    <col min="15122" max="15122" width="15.1640625" style="8" customWidth="1"/>
    <col min="15123" max="15123" width="19.4140625" style="8" customWidth="1"/>
    <col min="15124" max="15124" width="17.4140625" style="8" customWidth="1"/>
    <col min="15125" max="15125" width="25" style="8" customWidth="1"/>
    <col min="15126" max="15126" width="16.4140625" style="8" bestFit="1" customWidth="1"/>
    <col min="15127" max="15127" width="17.4140625" style="8" bestFit="1" customWidth="1"/>
    <col min="15128" max="15128" width="21.58203125" style="8" customWidth="1"/>
    <col min="15129" max="15358" width="9.1640625" style="8"/>
    <col min="15359" max="15359" width="4.4140625" style="8" customWidth="1"/>
    <col min="15360" max="15360" width="61.58203125" style="8" customWidth="1"/>
    <col min="15361" max="15361" width="0" style="8" hidden="1" customWidth="1"/>
    <col min="15362" max="15362" width="15" style="8" customWidth="1"/>
    <col min="15363" max="15365" width="0" style="8" hidden="1" customWidth="1"/>
    <col min="15366" max="15366" width="12.1640625" style="8" customWidth="1"/>
    <col min="15367" max="15367" width="10" style="8" customWidth="1"/>
    <col min="15368" max="15368" width="14.1640625" style="8" customWidth="1"/>
    <col min="15369" max="15369" width="10" style="8" customWidth="1"/>
    <col min="15370" max="15370" width="14.4140625" style="8" customWidth="1"/>
    <col min="15371" max="15371" width="0" style="8" hidden="1" customWidth="1"/>
    <col min="15372" max="15372" width="9.83203125" style="8" customWidth="1"/>
    <col min="15373" max="15373" width="14.4140625" style="8" customWidth="1"/>
    <col min="15374" max="15374" width="0" style="8" hidden="1" customWidth="1"/>
    <col min="15375" max="15375" width="8.4140625" style="8" customWidth="1"/>
    <col min="15376" max="15376" width="15.4140625" style="8" customWidth="1"/>
    <col min="15377" max="15377" width="18.83203125" style="8" customWidth="1"/>
    <col min="15378" max="15378" width="15.1640625" style="8" customWidth="1"/>
    <col min="15379" max="15379" width="19.4140625" style="8" customWidth="1"/>
    <col min="15380" max="15380" width="17.4140625" style="8" customWidth="1"/>
    <col min="15381" max="15381" width="25" style="8" customWidth="1"/>
    <col min="15382" max="15382" width="16.4140625" style="8" bestFit="1" customWidth="1"/>
    <col min="15383" max="15383" width="17.4140625" style="8" bestFit="1" customWidth="1"/>
    <col min="15384" max="15384" width="21.58203125" style="8" customWidth="1"/>
    <col min="15385" max="15614" width="9.1640625" style="8"/>
    <col min="15615" max="15615" width="4.4140625" style="8" customWidth="1"/>
    <col min="15616" max="15616" width="61.58203125" style="8" customWidth="1"/>
    <col min="15617" max="15617" width="0" style="8" hidden="1" customWidth="1"/>
    <col min="15618" max="15618" width="15" style="8" customWidth="1"/>
    <col min="15619" max="15621" width="0" style="8" hidden="1" customWidth="1"/>
    <col min="15622" max="15622" width="12.1640625" style="8" customWidth="1"/>
    <col min="15623" max="15623" width="10" style="8" customWidth="1"/>
    <col min="15624" max="15624" width="14.1640625" style="8" customWidth="1"/>
    <col min="15625" max="15625" width="10" style="8" customWidth="1"/>
    <col min="15626" max="15626" width="14.4140625" style="8" customWidth="1"/>
    <col min="15627" max="15627" width="0" style="8" hidden="1" customWidth="1"/>
    <col min="15628" max="15628" width="9.83203125" style="8" customWidth="1"/>
    <col min="15629" max="15629" width="14.4140625" style="8" customWidth="1"/>
    <col min="15630" max="15630" width="0" style="8" hidden="1" customWidth="1"/>
    <col min="15631" max="15631" width="8.4140625" style="8" customWidth="1"/>
    <col min="15632" max="15632" width="15.4140625" style="8" customWidth="1"/>
    <col min="15633" max="15633" width="18.83203125" style="8" customWidth="1"/>
    <col min="15634" max="15634" width="15.1640625" style="8" customWidth="1"/>
    <col min="15635" max="15635" width="19.4140625" style="8" customWidth="1"/>
    <col min="15636" max="15636" width="17.4140625" style="8" customWidth="1"/>
    <col min="15637" max="15637" width="25" style="8" customWidth="1"/>
    <col min="15638" max="15638" width="16.4140625" style="8" bestFit="1" customWidth="1"/>
    <col min="15639" max="15639" width="17.4140625" style="8" bestFit="1" customWidth="1"/>
    <col min="15640" max="15640" width="21.58203125" style="8" customWidth="1"/>
    <col min="15641" max="15870" width="9.1640625" style="8"/>
    <col min="15871" max="15871" width="4.4140625" style="8" customWidth="1"/>
    <col min="15872" max="15872" width="61.58203125" style="8" customWidth="1"/>
    <col min="15873" max="15873" width="0" style="8" hidden="1" customWidth="1"/>
    <col min="15874" max="15874" width="15" style="8" customWidth="1"/>
    <col min="15875" max="15877" width="0" style="8" hidden="1" customWidth="1"/>
    <col min="15878" max="15878" width="12.1640625" style="8" customWidth="1"/>
    <col min="15879" max="15879" width="10" style="8" customWidth="1"/>
    <col min="15880" max="15880" width="14.1640625" style="8" customWidth="1"/>
    <col min="15881" max="15881" width="10" style="8" customWidth="1"/>
    <col min="15882" max="15882" width="14.4140625" style="8" customWidth="1"/>
    <col min="15883" max="15883" width="0" style="8" hidden="1" customWidth="1"/>
    <col min="15884" max="15884" width="9.83203125" style="8" customWidth="1"/>
    <col min="15885" max="15885" width="14.4140625" style="8" customWidth="1"/>
    <col min="15886" max="15886" width="0" style="8" hidden="1" customWidth="1"/>
    <col min="15887" max="15887" width="8.4140625" style="8" customWidth="1"/>
    <col min="15888" max="15888" width="15.4140625" style="8" customWidth="1"/>
    <col min="15889" max="15889" width="18.83203125" style="8" customWidth="1"/>
    <col min="15890" max="15890" width="15.1640625" style="8" customWidth="1"/>
    <col min="15891" max="15891" width="19.4140625" style="8" customWidth="1"/>
    <col min="15892" max="15892" width="17.4140625" style="8" customWidth="1"/>
    <col min="15893" max="15893" width="25" style="8" customWidth="1"/>
    <col min="15894" max="15894" width="16.4140625" style="8" bestFit="1" customWidth="1"/>
    <col min="15895" max="15895" width="17.4140625" style="8" bestFit="1" customWidth="1"/>
    <col min="15896" max="15896" width="21.58203125" style="8" customWidth="1"/>
    <col min="15897" max="16126" width="9.1640625" style="8"/>
    <col min="16127" max="16127" width="4.4140625" style="8" customWidth="1"/>
    <col min="16128" max="16128" width="61.58203125" style="8" customWidth="1"/>
    <col min="16129" max="16129" width="0" style="8" hidden="1" customWidth="1"/>
    <col min="16130" max="16130" width="15" style="8" customWidth="1"/>
    <col min="16131" max="16133" width="0" style="8" hidden="1" customWidth="1"/>
    <col min="16134" max="16134" width="12.1640625" style="8" customWidth="1"/>
    <col min="16135" max="16135" width="10" style="8" customWidth="1"/>
    <col min="16136" max="16136" width="14.1640625" style="8" customWidth="1"/>
    <col min="16137" max="16137" width="10" style="8" customWidth="1"/>
    <col min="16138" max="16138" width="14.4140625" style="8" customWidth="1"/>
    <col min="16139" max="16139" width="0" style="8" hidden="1" customWidth="1"/>
    <col min="16140" max="16140" width="9.83203125" style="8" customWidth="1"/>
    <col min="16141" max="16141" width="14.4140625" style="8" customWidth="1"/>
    <col min="16142" max="16142" width="0" style="8" hidden="1" customWidth="1"/>
    <col min="16143" max="16143" width="8.4140625" style="8" customWidth="1"/>
    <col min="16144" max="16144" width="15.4140625" style="8" customWidth="1"/>
    <col min="16145" max="16145" width="18.83203125" style="8" customWidth="1"/>
    <col min="16146" max="16146" width="15.1640625" style="8" customWidth="1"/>
    <col min="16147" max="16147" width="19.4140625" style="8" customWidth="1"/>
    <col min="16148" max="16148" width="17.4140625" style="8" customWidth="1"/>
    <col min="16149" max="16149" width="25" style="8" customWidth="1"/>
    <col min="16150" max="16150" width="16.4140625" style="8" bestFit="1" customWidth="1"/>
    <col min="16151" max="16151" width="17.4140625" style="8" bestFit="1" customWidth="1"/>
    <col min="16152" max="16152" width="21.58203125" style="8" customWidth="1"/>
    <col min="16153" max="16384" width="9.1640625" style="8"/>
  </cols>
  <sheetData>
    <row r="1" spans="1:252" x14ac:dyDescent="0.3">
      <c r="A1" s="125" t="s">
        <v>1</v>
      </c>
      <c r="B1" s="125"/>
      <c r="C1" s="125"/>
      <c r="D1" s="125"/>
      <c r="E1" s="125"/>
      <c r="F1" s="125"/>
      <c r="G1" s="125"/>
      <c r="H1" s="125"/>
      <c r="I1" s="125"/>
      <c r="J1" s="125"/>
      <c r="K1" s="125"/>
      <c r="L1" s="125"/>
      <c r="M1" s="125"/>
      <c r="N1" s="125"/>
      <c r="O1" s="125"/>
      <c r="P1" s="125"/>
      <c r="Q1" s="125"/>
      <c r="R1" s="125"/>
      <c r="S1" s="125"/>
      <c r="T1" s="125"/>
      <c r="U1" s="125"/>
      <c r="V1" s="125"/>
      <c r="W1" s="125"/>
      <c r="Y1" s="2"/>
      <c r="Z1" s="2"/>
      <c r="AA1" s="2"/>
      <c r="AB1" s="2"/>
      <c r="AC1" s="2"/>
      <c r="AD1" s="2"/>
      <c r="AE1" s="2"/>
      <c r="AF1" s="2"/>
      <c r="AG1" s="2"/>
      <c r="AH1" s="2"/>
      <c r="AI1" s="2"/>
      <c r="AJ1" s="2"/>
      <c r="AK1" s="2"/>
      <c r="AL1" s="2"/>
      <c r="AM1" s="2"/>
      <c r="AN1" s="2"/>
      <c r="AO1" s="2"/>
      <c r="AP1" s="2"/>
      <c r="AQ1" s="2"/>
      <c r="AR1" s="2"/>
      <c r="AS1" s="2"/>
      <c r="AT1" s="2"/>
      <c r="AU1" s="2"/>
    </row>
    <row r="2" spans="1:252" x14ac:dyDescent="0.3">
      <c r="A2" s="126" t="s">
        <v>24</v>
      </c>
      <c r="B2" s="126"/>
      <c r="C2" s="126"/>
      <c r="D2" s="126"/>
      <c r="E2" s="126"/>
      <c r="F2" s="126"/>
      <c r="G2" s="126"/>
      <c r="H2" s="126"/>
      <c r="I2" s="126"/>
      <c r="J2" s="126"/>
      <c r="K2" s="126"/>
      <c r="L2" s="126"/>
      <c r="M2" s="126"/>
      <c r="N2" s="126"/>
      <c r="O2" s="126"/>
      <c r="P2" s="126"/>
      <c r="Q2" s="126"/>
      <c r="R2" s="126"/>
      <c r="S2" s="126"/>
      <c r="T2" s="126"/>
      <c r="U2" s="126"/>
      <c r="V2" s="126"/>
      <c r="W2" s="126"/>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row>
    <row r="3" spans="1:252" x14ac:dyDescent="0.3">
      <c r="A3" s="127" t="s">
        <v>25</v>
      </c>
      <c r="B3" s="127"/>
      <c r="C3" s="127"/>
      <c r="D3" s="127"/>
      <c r="E3" s="127"/>
      <c r="F3" s="127"/>
      <c r="G3" s="127"/>
      <c r="H3" s="127"/>
      <c r="I3" s="127"/>
      <c r="J3" s="127"/>
      <c r="K3" s="127"/>
      <c r="L3" s="127"/>
      <c r="M3" s="127"/>
      <c r="N3" s="127"/>
      <c r="O3" s="127"/>
      <c r="P3" s="127"/>
      <c r="Q3" s="127"/>
      <c r="R3" s="127"/>
      <c r="S3" s="127"/>
      <c r="T3" s="127"/>
      <c r="U3" s="127"/>
      <c r="V3" s="127"/>
      <c r="W3" s="127"/>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row>
    <row r="4" spans="1:252" x14ac:dyDescent="0.3">
      <c r="A4" s="128" t="s">
        <v>2</v>
      </c>
      <c r="B4" s="128"/>
      <c r="C4" s="128"/>
      <c r="D4" s="128"/>
      <c r="E4" s="128"/>
      <c r="F4" s="128"/>
      <c r="G4" s="128"/>
      <c r="H4" s="128"/>
      <c r="I4" s="128"/>
      <c r="J4" s="128"/>
      <c r="K4" s="128"/>
      <c r="L4" s="128"/>
      <c r="M4" s="128"/>
      <c r="N4" s="128"/>
      <c r="O4" s="128"/>
      <c r="P4" s="128"/>
      <c r="Q4" s="128"/>
      <c r="R4" s="128"/>
      <c r="S4" s="128"/>
      <c r="T4" s="128"/>
      <c r="U4" s="128"/>
      <c r="V4" s="128"/>
      <c r="W4" s="128"/>
    </row>
    <row r="5" spans="1:252" ht="30" customHeight="1" x14ac:dyDescent="0.3">
      <c r="A5" s="129" t="s">
        <v>3</v>
      </c>
      <c r="B5" s="129" t="s">
        <v>4</v>
      </c>
      <c r="C5" s="130" t="s">
        <v>5</v>
      </c>
      <c r="D5" s="131"/>
      <c r="E5" s="131"/>
      <c r="F5" s="131"/>
      <c r="G5" s="131"/>
      <c r="H5" s="131"/>
      <c r="I5" s="131"/>
      <c r="J5" s="131"/>
      <c r="K5" s="131"/>
      <c r="L5" s="131"/>
      <c r="M5" s="131"/>
      <c r="N5" s="131"/>
      <c r="O5" s="131"/>
      <c r="P5" s="131"/>
      <c r="Q5" s="131"/>
      <c r="R5" s="131"/>
      <c r="S5" s="131"/>
      <c r="T5" s="131"/>
      <c r="U5" s="132"/>
      <c r="V5" s="133" t="s">
        <v>26</v>
      </c>
      <c r="W5" s="129" t="s">
        <v>6</v>
      </c>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row>
    <row r="6" spans="1:252" s="1" customFormat="1" ht="60" customHeight="1" x14ac:dyDescent="0.4">
      <c r="A6" s="129"/>
      <c r="B6" s="129"/>
      <c r="C6" s="130" t="s">
        <v>23</v>
      </c>
      <c r="D6" s="131"/>
      <c r="E6" s="131"/>
      <c r="F6" s="132"/>
      <c r="G6" s="49"/>
      <c r="H6" s="49"/>
      <c r="I6" s="135" t="s">
        <v>22</v>
      </c>
      <c r="J6" s="136"/>
      <c r="K6" s="137"/>
      <c r="L6" s="135" t="s">
        <v>7</v>
      </c>
      <c r="M6" s="136"/>
      <c r="N6" s="137"/>
      <c r="O6" s="135" t="s">
        <v>20</v>
      </c>
      <c r="P6" s="136"/>
      <c r="Q6" s="137"/>
      <c r="R6" s="130" t="s">
        <v>27</v>
      </c>
      <c r="S6" s="131"/>
      <c r="T6" s="131"/>
      <c r="U6" s="132"/>
      <c r="V6" s="138"/>
      <c r="W6" s="129"/>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row>
    <row r="7" spans="1:252" s="1" customFormat="1" ht="60" customHeight="1" x14ac:dyDescent="0.4">
      <c r="A7" s="129"/>
      <c r="B7" s="129"/>
      <c r="C7" s="48"/>
      <c r="D7" s="46"/>
      <c r="E7" s="46"/>
      <c r="F7" s="47"/>
      <c r="G7" s="49"/>
      <c r="H7" s="49"/>
      <c r="I7" s="48"/>
      <c r="J7" s="49"/>
      <c r="K7" s="50"/>
      <c r="L7" s="48"/>
      <c r="M7" s="49"/>
      <c r="N7" s="50"/>
      <c r="O7" s="48"/>
      <c r="P7" s="49"/>
      <c r="Q7" s="50"/>
      <c r="R7" s="45"/>
      <c r="S7" s="46"/>
      <c r="T7" s="46"/>
      <c r="U7" s="47"/>
      <c r="V7" s="138"/>
      <c r="W7" s="129"/>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row>
    <row r="8" spans="1:252" s="1" customFormat="1" ht="18.75" customHeight="1" x14ac:dyDescent="0.4">
      <c r="A8" s="129"/>
      <c r="B8" s="129"/>
      <c r="C8" s="133" t="s">
        <v>8</v>
      </c>
      <c r="D8" s="56" t="s">
        <v>9</v>
      </c>
      <c r="E8" s="57"/>
      <c r="F8" s="58"/>
      <c r="G8" s="50"/>
      <c r="H8" s="50"/>
      <c r="I8" s="133" t="s">
        <v>8</v>
      </c>
      <c r="J8" s="130" t="s">
        <v>9</v>
      </c>
      <c r="K8" s="132"/>
      <c r="L8" s="133" t="s">
        <v>8</v>
      </c>
      <c r="M8" s="130" t="s">
        <v>9</v>
      </c>
      <c r="N8" s="132"/>
      <c r="O8" s="133" t="s">
        <v>8</v>
      </c>
      <c r="P8" s="130" t="s">
        <v>9</v>
      </c>
      <c r="Q8" s="132"/>
      <c r="R8" s="130" t="s">
        <v>9</v>
      </c>
      <c r="S8" s="131"/>
      <c r="T8" s="131"/>
      <c r="U8" s="132"/>
      <c r="V8" s="138"/>
      <c r="W8" s="129"/>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row>
    <row r="9" spans="1:252" ht="52.5" x14ac:dyDescent="0.3">
      <c r="A9" s="129"/>
      <c r="B9" s="129"/>
      <c r="C9" s="134"/>
      <c r="D9" s="11" t="s">
        <v>10</v>
      </c>
      <c r="E9" s="11"/>
      <c r="F9" s="11" t="s">
        <v>0</v>
      </c>
      <c r="G9" s="44"/>
      <c r="H9" s="44"/>
      <c r="I9" s="134"/>
      <c r="J9" s="11" t="s">
        <v>10</v>
      </c>
      <c r="K9" s="11" t="s">
        <v>0</v>
      </c>
      <c r="L9" s="134"/>
      <c r="M9" s="11" t="s">
        <v>10</v>
      </c>
      <c r="N9" s="11" t="s">
        <v>0</v>
      </c>
      <c r="O9" s="134"/>
      <c r="P9" s="11" t="s">
        <v>10</v>
      </c>
      <c r="Q9" s="11" t="s">
        <v>0</v>
      </c>
      <c r="R9" s="11" t="s">
        <v>10</v>
      </c>
      <c r="S9" s="11" t="s">
        <v>21</v>
      </c>
      <c r="T9" s="11" t="s">
        <v>0</v>
      </c>
      <c r="U9" s="11" t="s">
        <v>21</v>
      </c>
      <c r="V9" s="134"/>
      <c r="W9" s="129"/>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row>
    <row r="10" spans="1:252" x14ac:dyDescent="0.3">
      <c r="A10" s="12"/>
      <c r="B10" s="11" t="s">
        <v>11</v>
      </c>
      <c r="C10" s="13">
        <f>SUM(C11:C13)</f>
        <v>7000876</v>
      </c>
      <c r="D10" s="13">
        <f t="shared" ref="D10:T10" si="0">D14+D18</f>
        <v>3530039</v>
      </c>
      <c r="E10" s="13"/>
      <c r="F10" s="13">
        <f t="shared" si="0"/>
        <v>3470837</v>
      </c>
      <c r="G10" s="13"/>
      <c r="H10" s="13"/>
      <c r="I10" s="13">
        <f t="shared" si="0"/>
        <v>4648595</v>
      </c>
      <c r="J10" s="13">
        <f t="shared" si="0"/>
        <v>2192420</v>
      </c>
      <c r="K10" s="13">
        <f t="shared" si="0"/>
        <v>2456175</v>
      </c>
      <c r="L10" s="13">
        <f t="shared" si="0"/>
        <v>1714415</v>
      </c>
      <c r="M10" s="13">
        <f t="shared" si="0"/>
        <v>699753</v>
      </c>
      <c r="N10" s="13">
        <f t="shared" si="0"/>
        <v>1014662</v>
      </c>
      <c r="O10" s="13">
        <f t="shared" si="0"/>
        <v>1647444</v>
      </c>
      <c r="P10" s="13">
        <f t="shared" si="0"/>
        <v>699753</v>
      </c>
      <c r="Q10" s="13">
        <f t="shared" si="0"/>
        <v>947691</v>
      </c>
      <c r="R10" s="13">
        <f t="shared" si="0"/>
        <v>2057491.5504689999</v>
      </c>
      <c r="S10" s="53">
        <f>R10/(J10+P10)*100</f>
        <v>71.139988875803766</v>
      </c>
      <c r="T10" s="13">
        <f t="shared" si="0"/>
        <v>1399171.4330000002</v>
      </c>
      <c r="U10" s="53">
        <f>T10/(K10+Q10)*100</f>
        <v>41.105361756308859</v>
      </c>
      <c r="V10" s="13">
        <f>SUM(V11:V13)</f>
        <v>7020800</v>
      </c>
      <c r="W10" s="14"/>
    </row>
    <row r="11" spans="1:252" s="5" customFormat="1" x14ac:dyDescent="0.4">
      <c r="A11" s="15" t="s">
        <v>13</v>
      </c>
      <c r="B11" s="16" t="s">
        <v>14</v>
      </c>
      <c r="C11" s="37">
        <f>C15+C19</f>
        <v>2605024</v>
      </c>
      <c r="D11" s="37">
        <f t="shared" ref="D11:Q11" si="1">D15+D19</f>
        <v>913294</v>
      </c>
      <c r="E11" s="37"/>
      <c r="F11" s="37">
        <f t="shared" si="1"/>
        <v>1691730</v>
      </c>
      <c r="G11" s="37"/>
      <c r="H11" s="37"/>
      <c r="I11" s="37">
        <f t="shared" si="1"/>
        <v>1507799</v>
      </c>
      <c r="J11" s="37">
        <f t="shared" si="1"/>
        <v>399209</v>
      </c>
      <c r="K11" s="37">
        <f t="shared" si="1"/>
        <v>1108590</v>
      </c>
      <c r="L11" s="37">
        <f t="shared" si="1"/>
        <v>669448</v>
      </c>
      <c r="M11" s="37">
        <f t="shared" si="1"/>
        <v>86308</v>
      </c>
      <c r="N11" s="37">
        <f t="shared" si="1"/>
        <v>583140</v>
      </c>
      <c r="O11" s="37">
        <f t="shared" si="1"/>
        <v>659357</v>
      </c>
      <c r="P11" s="37">
        <f t="shared" si="1"/>
        <v>86308</v>
      </c>
      <c r="Q11" s="37">
        <f t="shared" si="1"/>
        <v>573049</v>
      </c>
      <c r="R11" s="37">
        <f>R15+R19</f>
        <v>0</v>
      </c>
      <c r="S11" s="54"/>
      <c r="T11" s="37">
        <f>T15+T19</f>
        <v>0</v>
      </c>
      <c r="U11" s="52">
        <f>T11/(K11+Q11)*100</f>
        <v>0</v>
      </c>
      <c r="V11" s="37">
        <f>V15+V19</f>
        <v>2660000</v>
      </c>
      <c r="W11" s="38"/>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row>
    <row r="12" spans="1:252" s="5" customFormat="1" x14ac:dyDescent="0.4">
      <c r="A12" s="15" t="s">
        <v>13</v>
      </c>
      <c r="B12" s="16" t="s">
        <v>15</v>
      </c>
      <c r="C12" s="37">
        <f t="shared" ref="C12:Q13" si="2">C16+C20</f>
        <v>1267837</v>
      </c>
      <c r="D12" s="37">
        <f t="shared" si="2"/>
        <v>701499</v>
      </c>
      <c r="E12" s="37"/>
      <c r="F12" s="37">
        <f t="shared" si="2"/>
        <v>566338</v>
      </c>
      <c r="G12" s="37"/>
      <c r="H12" s="37"/>
      <c r="I12" s="37">
        <f t="shared" si="2"/>
        <v>997771</v>
      </c>
      <c r="J12" s="37">
        <f t="shared" si="2"/>
        <v>531856</v>
      </c>
      <c r="K12" s="37">
        <f t="shared" si="2"/>
        <v>465915</v>
      </c>
      <c r="L12" s="37">
        <f t="shared" si="2"/>
        <v>214532</v>
      </c>
      <c r="M12" s="37">
        <f t="shared" si="2"/>
        <v>114109</v>
      </c>
      <c r="N12" s="37">
        <f t="shared" si="2"/>
        <v>100423</v>
      </c>
      <c r="O12" s="37">
        <f t="shared" si="2"/>
        <v>201365</v>
      </c>
      <c r="P12" s="37">
        <f t="shared" si="2"/>
        <v>114109</v>
      </c>
      <c r="Q12" s="37">
        <f t="shared" si="2"/>
        <v>87256</v>
      </c>
      <c r="R12" s="37">
        <f>R16+R20</f>
        <v>591063.34595999995</v>
      </c>
      <c r="S12" s="6"/>
      <c r="T12" s="37">
        <f>T16+T20</f>
        <v>472922</v>
      </c>
      <c r="U12" s="19">
        <f>T12/(K12+Q12)*100</f>
        <v>85.492912679804249</v>
      </c>
      <c r="V12" s="37">
        <f>V16+V20</f>
        <v>1382300</v>
      </c>
      <c r="W12" s="38"/>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row>
    <row r="13" spans="1:252" s="5" customFormat="1" ht="36" x14ac:dyDescent="0.4">
      <c r="A13" s="15" t="s">
        <v>13</v>
      </c>
      <c r="B13" s="16" t="s">
        <v>16</v>
      </c>
      <c r="C13" s="37">
        <f t="shared" si="2"/>
        <v>3128015</v>
      </c>
      <c r="D13" s="37">
        <f t="shared" si="2"/>
        <v>1915246</v>
      </c>
      <c r="E13" s="37"/>
      <c r="F13" s="37">
        <f t="shared" si="2"/>
        <v>1212769</v>
      </c>
      <c r="G13" s="37"/>
      <c r="H13" s="37"/>
      <c r="I13" s="37">
        <f t="shared" si="2"/>
        <v>2143025</v>
      </c>
      <c r="J13" s="37">
        <f t="shared" si="2"/>
        <v>1261355</v>
      </c>
      <c r="K13" s="37">
        <f t="shared" si="2"/>
        <v>881670</v>
      </c>
      <c r="L13" s="37">
        <f t="shared" si="2"/>
        <v>830435</v>
      </c>
      <c r="M13" s="37">
        <f t="shared" si="2"/>
        <v>499336</v>
      </c>
      <c r="N13" s="37">
        <f t="shared" si="2"/>
        <v>331099</v>
      </c>
      <c r="O13" s="37">
        <f t="shared" si="2"/>
        <v>786722</v>
      </c>
      <c r="P13" s="37">
        <f t="shared" si="2"/>
        <v>499336</v>
      </c>
      <c r="Q13" s="37">
        <f t="shared" si="2"/>
        <v>287386</v>
      </c>
      <c r="R13" s="37">
        <f>R17+R21</f>
        <v>1466428.2045090001</v>
      </c>
      <c r="S13" s="6"/>
      <c r="T13" s="37">
        <f>T17+T21</f>
        <v>926249.43299999996</v>
      </c>
      <c r="U13" s="19">
        <f>T13/(K13+Q13)*100</f>
        <v>79.230544387950616</v>
      </c>
      <c r="V13" s="37">
        <f>V17+V21</f>
        <v>2978500</v>
      </c>
      <c r="W13" s="38"/>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c r="IK13" s="39"/>
      <c r="IL13" s="39"/>
      <c r="IM13" s="39"/>
      <c r="IN13" s="39"/>
      <c r="IO13" s="39"/>
      <c r="IP13" s="39"/>
      <c r="IQ13" s="39"/>
      <c r="IR13" s="39"/>
    </row>
    <row r="14" spans="1:252" s="9" customFormat="1" ht="17.5" x14ac:dyDescent="0.3">
      <c r="A14" s="29" t="s">
        <v>18</v>
      </c>
      <c r="B14" s="21" t="s">
        <v>17</v>
      </c>
      <c r="C14" s="22">
        <f t="shared" ref="C14:C21" si="3">D14+F14</f>
        <v>2035030</v>
      </c>
      <c r="D14" s="3">
        <f>D15+D16+D17</f>
        <v>664925</v>
      </c>
      <c r="E14" s="3"/>
      <c r="F14" s="3">
        <f>SUM(F15:F17)</f>
        <v>1370105</v>
      </c>
      <c r="G14" s="3"/>
      <c r="H14" s="3"/>
      <c r="I14" s="3">
        <f t="shared" ref="I14:I21" si="4">J14+K14</f>
        <v>869197</v>
      </c>
      <c r="J14" s="17">
        <f>SUM(J15:J17)</f>
        <v>15000</v>
      </c>
      <c r="K14" s="3">
        <f>SUM(K15:K17)</f>
        <v>854197</v>
      </c>
      <c r="L14" s="23">
        <f t="shared" ref="L14:L21" si="5">M14+N14</f>
        <v>527967</v>
      </c>
      <c r="M14" s="3">
        <f>SUM(M15:M17)</f>
        <v>12059</v>
      </c>
      <c r="N14" s="3">
        <f>SUM(N15:N17)</f>
        <v>515908</v>
      </c>
      <c r="O14" s="3">
        <f>SUM(O15:O17)</f>
        <v>517876</v>
      </c>
      <c r="P14" s="3">
        <f>SUM(P15:P17)</f>
        <v>12059</v>
      </c>
      <c r="Q14" s="3">
        <f>SUM(Q15:Q17)</f>
        <v>505817</v>
      </c>
      <c r="R14" s="3">
        <f t="shared" ref="R14:T14" si="6">SUM(R15:R17)</f>
        <v>14318</v>
      </c>
      <c r="S14" s="51">
        <f>R14/(J14+P14)*100</f>
        <v>52.914002734764779</v>
      </c>
      <c r="T14" s="3">
        <f t="shared" si="6"/>
        <v>119990.33300000001</v>
      </c>
      <c r="U14" s="51">
        <f>T14/(K14+Q14)*100</f>
        <v>8.8227277807434348</v>
      </c>
      <c r="V14" s="3"/>
      <c r="W14" s="24"/>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row>
    <row r="15" spans="1:252" s="1" customFormat="1" x14ac:dyDescent="0.4">
      <c r="A15" s="20" t="s">
        <v>13</v>
      </c>
      <c r="B15" s="25" t="s">
        <v>14</v>
      </c>
      <c r="C15" s="31">
        <f t="shared" si="3"/>
        <v>1636677</v>
      </c>
      <c r="D15" s="4">
        <v>427777</v>
      </c>
      <c r="E15" s="4"/>
      <c r="F15" s="4">
        <f>967700+241200</f>
        <v>1208900</v>
      </c>
      <c r="G15" s="4"/>
      <c r="H15" s="4"/>
      <c r="I15" s="4">
        <f t="shared" si="4"/>
        <v>726200</v>
      </c>
      <c r="J15" s="4"/>
      <c r="K15" s="4">
        <v>726200</v>
      </c>
      <c r="L15" s="32">
        <f t="shared" si="5"/>
        <v>482700</v>
      </c>
      <c r="M15" s="4"/>
      <c r="N15" s="4">
        <v>482700</v>
      </c>
      <c r="O15" s="32">
        <f t="shared" ref="O15:O21" si="7">P15+Q15</f>
        <v>472609</v>
      </c>
      <c r="P15" s="4"/>
      <c r="Q15" s="4">
        <v>472609</v>
      </c>
      <c r="R15" s="55"/>
      <c r="S15" s="4"/>
      <c r="T15" s="55"/>
      <c r="U15" s="4"/>
      <c r="V15" s="4">
        <v>1732000</v>
      </c>
      <c r="W15" s="40"/>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row>
    <row r="16" spans="1:252" s="1" customFormat="1" x14ac:dyDescent="0.4">
      <c r="A16" s="20" t="s">
        <v>13</v>
      </c>
      <c r="B16" s="25" t="s">
        <v>15</v>
      </c>
      <c r="C16" s="31">
        <f t="shared" si="3"/>
        <v>117905</v>
      </c>
      <c r="D16" s="4">
        <v>63773</v>
      </c>
      <c r="E16" s="4"/>
      <c r="F16" s="4">
        <f>K16+N16</f>
        <v>54132</v>
      </c>
      <c r="G16" s="4"/>
      <c r="H16" s="4"/>
      <c r="I16" s="4">
        <f t="shared" si="4"/>
        <v>51416</v>
      </c>
      <c r="J16" s="4">
        <v>5890</v>
      </c>
      <c r="K16" s="4">
        <v>45526</v>
      </c>
      <c r="L16" s="32">
        <f t="shared" si="5"/>
        <v>10955</v>
      </c>
      <c r="M16" s="7">
        <v>2349</v>
      </c>
      <c r="N16" s="4">
        <v>8606</v>
      </c>
      <c r="O16" s="32">
        <f t="shared" si="7"/>
        <v>10955</v>
      </c>
      <c r="P16" s="4">
        <f>M16</f>
        <v>2349</v>
      </c>
      <c r="Q16" s="4">
        <f>N16</f>
        <v>8606</v>
      </c>
      <c r="R16" s="4">
        <v>8239</v>
      </c>
      <c r="S16" s="26">
        <f>R16/(J16+P16)*100</f>
        <v>100</v>
      </c>
      <c r="T16" s="4">
        <v>39854</v>
      </c>
      <c r="U16" s="26">
        <f>T16/(K16+Q16)*100</f>
        <v>73.62373457474321</v>
      </c>
      <c r="V16" s="4">
        <v>180300</v>
      </c>
      <c r="W16" s="40"/>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row>
    <row r="17" spans="1:252" s="1" customFormat="1" ht="36" x14ac:dyDescent="0.4">
      <c r="A17" s="20" t="s">
        <v>13</v>
      </c>
      <c r="B17" s="25" t="s">
        <v>16</v>
      </c>
      <c r="C17" s="31">
        <f t="shared" si="3"/>
        <v>280448</v>
      </c>
      <c r="D17" s="4">
        <f>174807-1432</f>
        <v>173375</v>
      </c>
      <c r="E17" s="4"/>
      <c r="F17" s="4">
        <f>K17+N17</f>
        <v>107073</v>
      </c>
      <c r="G17" s="4"/>
      <c r="H17" s="4"/>
      <c r="I17" s="4">
        <f t="shared" si="4"/>
        <v>91581</v>
      </c>
      <c r="J17" s="4">
        <v>9110</v>
      </c>
      <c r="K17" s="4">
        <v>82471</v>
      </c>
      <c r="L17" s="32">
        <f t="shared" si="5"/>
        <v>34312</v>
      </c>
      <c r="M17" s="7">
        <v>9710</v>
      </c>
      <c r="N17" s="4">
        <v>24602</v>
      </c>
      <c r="O17" s="32">
        <f t="shared" si="7"/>
        <v>34312</v>
      </c>
      <c r="P17" s="4">
        <f>M17</f>
        <v>9710</v>
      </c>
      <c r="Q17" s="4">
        <f>N17</f>
        <v>24602</v>
      </c>
      <c r="R17" s="4">
        <v>6079</v>
      </c>
      <c r="S17" s="26">
        <f>R17/(J17+P17)*100</f>
        <v>32.300743889479278</v>
      </c>
      <c r="T17" s="4">
        <v>80136.333000000013</v>
      </c>
      <c r="U17" s="26">
        <f>T17/(K17+Q17)*100</f>
        <v>74.842708245776251</v>
      </c>
      <c r="V17" s="4">
        <f>V21*15/100</f>
        <v>388500</v>
      </c>
      <c r="W17" s="40"/>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row>
    <row r="18" spans="1:252" s="9" customFormat="1" ht="17.5" x14ac:dyDescent="0.3">
      <c r="A18" s="29" t="s">
        <v>19</v>
      </c>
      <c r="B18" s="21" t="s">
        <v>12</v>
      </c>
      <c r="C18" s="22">
        <f t="shared" si="3"/>
        <v>4965846</v>
      </c>
      <c r="D18" s="3">
        <f>SUM(D19:D21)</f>
        <v>2865114</v>
      </c>
      <c r="E18" s="3"/>
      <c r="F18" s="3">
        <f t="shared" ref="F18:V18" si="8">SUM(F19:F21)</f>
        <v>2100732</v>
      </c>
      <c r="G18" s="3"/>
      <c r="H18" s="3"/>
      <c r="I18" s="3">
        <f t="shared" si="4"/>
        <v>3779398</v>
      </c>
      <c r="J18" s="3">
        <f>SUM(J19:J21)</f>
        <v>2177420</v>
      </c>
      <c r="K18" s="3">
        <f t="shared" si="8"/>
        <v>1601978</v>
      </c>
      <c r="L18" s="23">
        <f t="shared" si="5"/>
        <v>1186448</v>
      </c>
      <c r="M18" s="3">
        <f t="shared" si="8"/>
        <v>687694</v>
      </c>
      <c r="N18" s="3">
        <f t="shared" si="8"/>
        <v>498754</v>
      </c>
      <c r="O18" s="23">
        <f>P18+Q18</f>
        <v>1129568</v>
      </c>
      <c r="P18" s="3">
        <f t="shared" si="8"/>
        <v>687694</v>
      </c>
      <c r="Q18" s="3">
        <f t="shared" si="8"/>
        <v>441874</v>
      </c>
      <c r="R18" s="3">
        <f t="shared" si="8"/>
        <v>2043173.5504689999</v>
      </c>
      <c r="S18" s="51">
        <f>R18/(J18+P18)*100</f>
        <v>71.312120581205491</v>
      </c>
      <c r="T18" s="3">
        <f t="shared" si="8"/>
        <v>1279181.1000000001</v>
      </c>
      <c r="U18" s="30">
        <f>T18/(K18+Q18)*100</f>
        <v>62.586777320471356</v>
      </c>
      <c r="V18" s="3">
        <f t="shared" si="8"/>
        <v>4720000</v>
      </c>
      <c r="W18" s="27"/>
    </row>
    <row r="19" spans="1:252" s="1" customFormat="1" x14ac:dyDescent="0.4">
      <c r="A19" s="20" t="s">
        <v>13</v>
      </c>
      <c r="B19" s="25" t="s">
        <v>14</v>
      </c>
      <c r="C19" s="31">
        <f t="shared" si="3"/>
        <v>968347</v>
      </c>
      <c r="D19" s="4">
        <f>386870+121867-23220</f>
        <v>485517</v>
      </c>
      <c r="E19" s="4"/>
      <c r="F19" s="4">
        <f>K19+N19</f>
        <v>482830</v>
      </c>
      <c r="G19" s="4"/>
      <c r="H19" s="4"/>
      <c r="I19" s="4">
        <f t="shared" si="4"/>
        <v>781599</v>
      </c>
      <c r="J19" s="4">
        <v>399209</v>
      </c>
      <c r="K19" s="4">
        <v>382390</v>
      </c>
      <c r="L19" s="32">
        <f t="shared" si="5"/>
        <v>186748</v>
      </c>
      <c r="M19" s="4">
        <v>86308</v>
      </c>
      <c r="N19" s="4">
        <v>100440</v>
      </c>
      <c r="O19" s="32">
        <f t="shared" si="7"/>
        <v>186748</v>
      </c>
      <c r="P19" s="4">
        <f>M19</f>
        <v>86308</v>
      </c>
      <c r="Q19" s="4">
        <f>N19</f>
        <v>100440</v>
      </c>
      <c r="R19" s="55"/>
      <c r="S19" s="4"/>
      <c r="T19" s="55"/>
      <c r="U19" s="4"/>
      <c r="V19" s="4">
        <v>928000</v>
      </c>
      <c r="W19" s="40"/>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row>
    <row r="20" spans="1:252" s="1" customFormat="1" x14ac:dyDescent="0.4">
      <c r="A20" s="20" t="s">
        <v>13</v>
      </c>
      <c r="B20" s="25" t="s">
        <v>15</v>
      </c>
      <c r="C20" s="31">
        <f t="shared" si="3"/>
        <v>1149932</v>
      </c>
      <c r="D20" s="4">
        <v>637726</v>
      </c>
      <c r="E20" s="4"/>
      <c r="F20" s="4">
        <f>K20+N20</f>
        <v>512206</v>
      </c>
      <c r="G20" s="4"/>
      <c r="H20" s="4"/>
      <c r="I20" s="4">
        <f t="shared" si="4"/>
        <v>946355</v>
      </c>
      <c r="J20" s="4">
        <v>525966</v>
      </c>
      <c r="K20" s="4">
        <v>420389</v>
      </c>
      <c r="L20" s="32">
        <f t="shared" si="5"/>
        <v>203577</v>
      </c>
      <c r="M20" s="4">
        <v>111760</v>
      </c>
      <c r="N20" s="4">
        <v>91817</v>
      </c>
      <c r="O20" s="32">
        <f t="shared" si="7"/>
        <v>190410</v>
      </c>
      <c r="P20" s="4">
        <f>M20</f>
        <v>111760</v>
      </c>
      <c r="Q20" s="4">
        <f>N20-13167</f>
        <v>78650</v>
      </c>
      <c r="R20" s="4">
        <f>496009+O26</f>
        <v>582824.34595999995</v>
      </c>
      <c r="S20" s="26">
        <f>R20/(J20+P20)*100</f>
        <v>91.391027801908649</v>
      </c>
      <c r="T20" s="4">
        <v>433068</v>
      </c>
      <c r="U20" s="26">
        <f>T20/(K20+Q20)*100</f>
        <v>86.780391913257276</v>
      </c>
      <c r="V20" s="4">
        <v>1202000</v>
      </c>
      <c r="W20" s="40"/>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row>
    <row r="21" spans="1:252" s="1" customFormat="1" ht="36" x14ac:dyDescent="0.4">
      <c r="A21" s="33" t="s">
        <v>13</v>
      </c>
      <c r="B21" s="34" t="s">
        <v>16</v>
      </c>
      <c r="C21" s="41">
        <f t="shared" si="3"/>
        <v>2847567</v>
      </c>
      <c r="D21" s="35">
        <f>J21+M21</f>
        <v>1741871</v>
      </c>
      <c r="E21" s="35"/>
      <c r="F21" s="35">
        <f>K21+N21</f>
        <v>1105696</v>
      </c>
      <c r="G21" s="35"/>
      <c r="H21" s="35"/>
      <c r="I21" s="35">
        <f t="shared" si="4"/>
        <v>2051444</v>
      </c>
      <c r="J21" s="35">
        <v>1252245</v>
      </c>
      <c r="K21" s="35">
        <v>799199</v>
      </c>
      <c r="L21" s="42">
        <f t="shared" si="5"/>
        <v>796123</v>
      </c>
      <c r="M21" s="35">
        <v>489626</v>
      </c>
      <c r="N21" s="35">
        <v>306497</v>
      </c>
      <c r="O21" s="42">
        <f t="shared" si="7"/>
        <v>752410</v>
      </c>
      <c r="P21" s="35">
        <f>M21</f>
        <v>489626</v>
      </c>
      <c r="Q21" s="35">
        <f>N21-43713</f>
        <v>262784</v>
      </c>
      <c r="R21" s="35">
        <f>1138062.654+N26</f>
        <v>1460349.2045090001</v>
      </c>
      <c r="S21" s="36">
        <f>R21/(J21+P21)*100</f>
        <v>83.837965297602409</v>
      </c>
      <c r="T21" s="35">
        <v>846113.1</v>
      </c>
      <c r="U21" s="36">
        <f>T21/(K21+Q21)*100</f>
        <v>79.672942033912037</v>
      </c>
      <c r="V21" s="35">
        <v>2590000</v>
      </c>
      <c r="W21" s="43"/>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row>
    <row r="24" spans="1:252" x14ac:dyDescent="0.3">
      <c r="K24" s="28">
        <f>F15-K15</f>
        <v>482700</v>
      </c>
    </row>
    <row r="25" spans="1:252" x14ac:dyDescent="0.3">
      <c r="N25" s="8">
        <v>1271</v>
      </c>
    </row>
    <row r="26" spans="1:252" x14ac:dyDescent="0.3">
      <c r="N26" s="8">
        <v>322286.55050900002</v>
      </c>
      <c r="O26" s="8">
        <v>86815.345959999991</v>
      </c>
    </row>
  </sheetData>
  <mergeCells count="22">
    <mergeCell ref="C6:F6"/>
    <mergeCell ref="V5:V9"/>
    <mergeCell ref="R6:U6"/>
    <mergeCell ref="P8:Q8"/>
    <mergeCell ref="I6:K6"/>
    <mergeCell ref="L6:N6"/>
    <mergeCell ref="A1:W1"/>
    <mergeCell ref="A2:W2"/>
    <mergeCell ref="A3:W3"/>
    <mergeCell ref="A4:W4"/>
    <mergeCell ref="A5:A9"/>
    <mergeCell ref="B5:B9"/>
    <mergeCell ref="C5:U5"/>
    <mergeCell ref="R8:U8"/>
    <mergeCell ref="L8:L9"/>
    <mergeCell ref="M8:N8"/>
    <mergeCell ref="O6:Q6"/>
    <mergeCell ref="O8:O9"/>
    <mergeCell ref="C8:C9"/>
    <mergeCell ref="I8:I9"/>
    <mergeCell ref="J8:K8"/>
    <mergeCell ref="W5:W9"/>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zoomScale="70" zoomScaleNormal="70" zoomScaleSheetLayoutView="85" workbookViewId="0">
      <selection activeCell="E11" sqref="E11"/>
    </sheetView>
  </sheetViews>
  <sheetFormatPr defaultRowHeight="18" x14ac:dyDescent="0.3"/>
  <cols>
    <col min="1" max="1" width="6.25" style="59" customWidth="1"/>
    <col min="2" max="2" width="30" style="60" customWidth="1"/>
    <col min="3" max="3" width="11.75" style="60" customWidth="1"/>
    <col min="4" max="4" width="14.25" style="60" customWidth="1"/>
    <col min="5" max="6" width="10.58203125" style="60" customWidth="1"/>
    <col min="7" max="7" width="12.1640625" style="107" customWidth="1"/>
    <col min="8" max="12" width="10.58203125" style="107" customWidth="1"/>
    <col min="13" max="14" width="10.58203125" style="60" customWidth="1"/>
    <col min="15" max="15" width="14.1640625" style="60" customWidth="1"/>
    <col min="16" max="16" width="8.6640625" style="110"/>
    <col min="17" max="17" width="11.25" style="110" customWidth="1"/>
    <col min="18" max="16384" width="8.6640625" style="110"/>
  </cols>
  <sheetData>
    <row r="1" spans="1:17" ht="17.5" x14ac:dyDescent="0.3">
      <c r="A1" s="139" t="s">
        <v>48</v>
      </c>
      <c r="B1" s="140"/>
      <c r="C1" s="140"/>
      <c r="D1" s="140"/>
      <c r="E1" s="140"/>
      <c r="F1" s="140"/>
      <c r="G1" s="140"/>
      <c r="H1" s="140"/>
      <c r="I1" s="140"/>
      <c r="J1" s="140"/>
      <c r="K1" s="140"/>
      <c r="L1" s="140"/>
      <c r="M1" s="140"/>
      <c r="N1" s="140"/>
      <c r="O1" s="140"/>
    </row>
    <row r="2" spans="1:17" ht="36" customHeight="1" x14ac:dyDescent="0.3">
      <c r="A2" s="141" t="s">
        <v>47</v>
      </c>
      <c r="B2" s="142"/>
      <c r="C2" s="142"/>
      <c r="D2" s="142"/>
      <c r="E2" s="142"/>
      <c r="F2" s="142"/>
      <c r="G2" s="142"/>
      <c r="H2" s="142"/>
      <c r="I2" s="142"/>
      <c r="J2" s="142"/>
      <c r="K2" s="142"/>
      <c r="L2" s="142"/>
      <c r="M2" s="142"/>
      <c r="N2" s="142"/>
      <c r="O2" s="142"/>
    </row>
    <row r="3" spans="1:17" ht="25.5" customHeight="1" x14ac:dyDescent="0.3">
      <c r="A3" s="151" t="s">
        <v>43</v>
      </c>
      <c r="B3" s="151"/>
      <c r="C3" s="151"/>
      <c r="D3" s="151"/>
      <c r="E3" s="151"/>
      <c r="F3" s="151"/>
      <c r="G3" s="151"/>
      <c r="H3" s="151"/>
      <c r="I3" s="151"/>
      <c r="J3" s="151"/>
      <c r="K3" s="151"/>
      <c r="L3" s="151"/>
      <c r="M3" s="151"/>
      <c r="N3" s="151"/>
      <c r="O3" s="151"/>
    </row>
    <row r="4" spans="1:17" x14ac:dyDescent="0.3">
      <c r="A4" s="143" t="s">
        <v>2</v>
      </c>
      <c r="B4" s="144"/>
      <c r="C4" s="144"/>
      <c r="D4" s="144"/>
      <c r="E4" s="144"/>
      <c r="F4" s="144"/>
      <c r="G4" s="144"/>
      <c r="H4" s="144"/>
      <c r="I4" s="144"/>
      <c r="J4" s="144"/>
      <c r="K4" s="144"/>
      <c r="L4" s="144"/>
      <c r="M4" s="144"/>
      <c r="N4" s="144"/>
      <c r="O4" s="144"/>
    </row>
    <row r="5" spans="1:17" ht="32.25" customHeight="1" x14ac:dyDescent="0.3">
      <c r="A5" s="145" t="s">
        <v>3</v>
      </c>
      <c r="B5" s="145" t="s">
        <v>28</v>
      </c>
      <c r="C5" s="175" t="s">
        <v>40</v>
      </c>
      <c r="D5" s="176"/>
      <c r="E5" s="176"/>
      <c r="F5" s="176"/>
      <c r="G5" s="176"/>
      <c r="H5" s="176"/>
      <c r="I5" s="176"/>
      <c r="J5" s="176"/>
      <c r="K5" s="176"/>
      <c r="L5" s="176"/>
      <c r="M5" s="176"/>
      <c r="N5" s="177"/>
      <c r="O5" s="178" t="s">
        <v>6</v>
      </c>
    </row>
    <row r="6" spans="1:17" ht="37.5" customHeight="1" x14ac:dyDescent="0.3">
      <c r="A6" s="146"/>
      <c r="B6" s="146"/>
      <c r="C6" s="175" t="s">
        <v>30</v>
      </c>
      <c r="D6" s="176"/>
      <c r="E6" s="176"/>
      <c r="F6" s="177"/>
      <c r="G6" s="179" t="s">
        <v>41</v>
      </c>
      <c r="H6" s="180"/>
      <c r="I6" s="180"/>
      <c r="J6" s="181"/>
      <c r="K6" s="175" t="s">
        <v>42</v>
      </c>
      <c r="L6" s="176"/>
      <c r="M6" s="176"/>
      <c r="N6" s="177"/>
      <c r="O6" s="182"/>
    </row>
    <row r="7" spans="1:17" ht="61.5" customHeight="1" x14ac:dyDescent="0.3">
      <c r="A7" s="147"/>
      <c r="B7" s="147"/>
      <c r="C7" s="197" t="s">
        <v>29</v>
      </c>
      <c r="D7" s="183" t="s">
        <v>45</v>
      </c>
      <c r="E7" s="184" t="s">
        <v>21</v>
      </c>
      <c r="F7" s="184" t="s">
        <v>38</v>
      </c>
      <c r="G7" s="201" t="s">
        <v>29</v>
      </c>
      <c r="H7" s="185" t="s">
        <v>45</v>
      </c>
      <c r="I7" s="184" t="s">
        <v>21</v>
      </c>
      <c r="J7" s="186" t="s">
        <v>38</v>
      </c>
      <c r="K7" s="201" t="s">
        <v>29</v>
      </c>
      <c r="L7" s="185" t="s">
        <v>45</v>
      </c>
      <c r="M7" s="184" t="s">
        <v>21</v>
      </c>
      <c r="N7" s="184" t="s">
        <v>38</v>
      </c>
      <c r="O7" s="187"/>
    </row>
    <row r="8" spans="1:17" ht="35" customHeight="1" x14ac:dyDescent="0.3">
      <c r="A8" s="111" t="s">
        <v>31</v>
      </c>
      <c r="B8" s="112" t="s">
        <v>30</v>
      </c>
      <c r="C8" s="198">
        <f>SUM(C9:C9)</f>
        <v>19130.98</v>
      </c>
      <c r="D8" s="188">
        <f>SUM(D9:D9)</f>
        <v>18449.75</v>
      </c>
      <c r="E8" s="188"/>
      <c r="F8" s="188">
        <f>SUM(F9:F9)</f>
        <v>681.22999999999956</v>
      </c>
      <c r="G8" s="202"/>
      <c r="H8" s="189"/>
      <c r="I8" s="189"/>
      <c r="J8" s="189"/>
      <c r="K8" s="202"/>
      <c r="L8" s="189"/>
      <c r="M8" s="188"/>
      <c r="N8" s="188"/>
      <c r="O8" s="190"/>
      <c r="Q8" s="113"/>
    </row>
    <row r="9" spans="1:17" s="116" customFormat="1" ht="35" customHeight="1" x14ac:dyDescent="0.3">
      <c r="A9" s="114" t="s">
        <v>13</v>
      </c>
      <c r="B9" s="115" t="s">
        <v>14</v>
      </c>
      <c r="C9" s="199">
        <f>C11+C13</f>
        <v>19130.98</v>
      </c>
      <c r="D9" s="191">
        <f>D11+D13</f>
        <v>18449.75</v>
      </c>
      <c r="E9" s="191">
        <f>D9/C9*100</f>
        <v>96.439126484895183</v>
      </c>
      <c r="F9" s="191">
        <f>C9-D9</f>
        <v>681.22999999999956</v>
      </c>
      <c r="G9" s="203">
        <v>18983.57</v>
      </c>
      <c r="H9" s="192">
        <v>18449.75</v>
      </c>
      <c r="I9" s="191">
        <f>H9/G9*100</f>
        <v>97.187989403468364</v>
      </c>
      <c r="J9" s="192">
        <f>J11+J13</f>
        <v>533.81999999999925</v>
      </c>
      <c r="K9" s="203">
        <v>147.41</v>
      </c>
      <c r="L9" s="192"/>
      <c r="M9" s="191"/>
      <c r="N9" s="191">
        <f>N11+N13</f>
        <v>147.41</v>
      </c>
      <c r="O9" s="193"/>
      <c r="Q9" s="117"/>
    </row>
    <row r="10" spans="1:17" ht="35" customHeight="1" x14ac:dyDescent="0.3">
      <c r="A10" s="118" t="s">
        <v>18</v>
      </c>
      <c r="B10" s="119" t="s">
        <v>33</v>
      </c>
      <c r="C10" s="200">
        <f>SUM(C11:C11)</f>
        <v>4182.07</v>
      </c>
      <c r="D10" s="194">
        <f>SUM(D11:D11)</f>
        <v>4060.89</v>
      </c>
      <c r="E10" s="194"/>
      <c r="F10" s="194">
        <f>SUM(F11:F11)</f>
        <v>121.17999999999984</v>
      </c>
      <c r="G10" s="204"/>
      <c r="H10" s="195"/>
      <c r="I10" s="195"/>
      <c r="J10" s="195"/>
      <c r="K10" s="204"/>
      <c r="L10" s="195"/>
      <c r="M10" s="194"/>
      <c r="N10" s="194"/>
      <c r="O10" s="196"/>
    </row>
    <row r="11" spans="1:17" ht="35" customHeight="1" x14ac:dyDescent="0.3">
      <c r="A11" s="120" t="s">
        <v>13</v>
      </c>
      <c r="B11" s="121" t="s">
        <v>14</v>
      </c>
      <c r="C11" s="199">
        <f>G11+K11</f>
        <v>4182.07</v>
      </c>
      <c r="D11" s="191">
        <f>H11+L11</f>
        <v>4060.89</v>
      </c>
      <c r="E11" s="191">
        <f>D11/C11*100</f>
        <v>97.102391877706495</v>
      </c>
      <c r="F11" s="191">
        <f>C11-D11</f>
        <v>121.17999999999984</v>
      </c>
      <c r="G11" s="203">
        <v>4167.57</v>
      </c>
      <c r="H11" s="192">
        <v>4060.89</v>
      </c>
      <c r="I11" s="191">
        <f>H11/G11*100</f>
        <v>97.440234957061307</v>
      </c>
      <c r="J11" s="192">
        <f t="shared" ref="J11" si="0">G11-H11</f>
        <v>106.67999999999984</v>
      </c>
      <c r="K11" s="203">
        <v>14.5</v>
      </c>
      <c r="L11" s="192"/>
      <c r="M11" s="191"/>
      <c r="N11" s="191">
        <f t="shared" ref="N11" si="1">K11-L11</f>
        <v>14.5</v>
      </c>
      <c r="O11" s="193"/>
    </row>
    <row r="12" spans="1:17" ht="35" customHeight="1" x14ac:dyDescent="0.3">
      <c r="A12" s="118" t="s">
        <v>19</v>
      </c>
      <c r="B12" s="119" t="s">
        <v>12</v>
      </c>
      <c r="C12" s="200">
        <f>SUM(C13:C13)</f>
        <v>14948.91</v>
      </c>
      <c r="D12" s="194">
        <f>SUM(D13:D13)</f>
        <v>14388.86</v>
      </c>
      <c r="E12" s="194"/>
      <c r="F12" s="194">
        <f>SUM(F13:F13)</f>
        <v>560.04999999999927</v>
      </c>
      <c r="G12" s="204"/>
      <c r="H12" s="195"/>
      <c r="I12" s="195"/>
      <c r="J12" s="195"/>
      <c r="K12" s="204"/>
      <c r="L12" s="195"/>
      <c r="M12" s="194"/>
      <c r="N12" s="194"/>
      <c r="O12" s="196"/>
    </row>
    <row r="13" spans="1:17" ht="35" customHeight="1" x14ac:dyDescent="0.3">
      <c r="A13" s="120" t="s">
        <v>13</v>
      </c>
      <c r="B13" s="121" t="s">
        <v>14</v>
      </c>
      <c r="C13" s="199">
        <f t="shared" ref="C13" si="2">G13+K13</f>
        <v>14948.91</v>
      </c>
      <c r="D13" s="191">
        <f t="shared" ref="D13" si="3">H13+L13</f>
        <v>14388.86</v>
      </c>
      <c r="E13" s="191">
        <f>D13/C13*100</f>
        <v>96.253573002981497</v>
      </c>
      <c r="F13" s="191">
        <f>C13-D13</f>
        <v>560.04999999999927</v>
      </c>
      <c r="G13" s="203">
        <v>14816</v>
      </c>
      <c r="H13" s="192">
        <v>14388.86</v>
      </c>
      <c r="I13" s="191">
        <f>H13/G13*100</f>
        <v>97.11703563714903</v>
      </c>
      <c r="J13" s="192">
        <f t="shared" ref="J13" si="4">G13-H13</f>
        <v>427.13999999999942</v>
      </c>
      <c r="K13" s="203">
        <v>132.91</v>
      </c>
      <c r="L13" s="192"/>
      <c r="M13" s="191"/>
      <c r="N13" s="191">
        <f t="shared" ref="N13" si="5">K13-L13</f>
        <v>132.91</v>
      </c>
      <c r="O13" s="193"/>
      <c r="Q13" s="113"/>
    </row>
  </sheetData>
  <mergeCells count="11">
    <mergeCell ref="A1:O1"/>
    <mergeCell ref="A2:O2"/>
    <mergeCell ref="A4:O4"/>
    <mergeCell ref="A5:A7"/>
    <mergeCell ref="B5:B7"/>
    <mergeCell ref="O5:O7"/>
    <mergeCell ref="C6:F6"/>
    <mergeCell ref="G6:J6"/>
    <mergeCell ref="K6:N6"/>
    <mergeCell ref="C5:N5"/>
    <mergeCell ref="A3:O3"/>
  </mergeCells>
  <phoneticPr fontId="24" type="noConversion"/>
  <printOptions horizontalCentered="1"/>
  <pageMargins left="0.39370078740157499" right="0.196850393700787" top="0.35" bottom="0.38" header="0.31496062992126" footer="0.31496062992126"/>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abSelected="1" zoomScale="70" zoomScaleNormal="70" workbookViewId="0">
      <selection activeCell="M11" sqref="M11"/>
    </sheetView>
  </sheetViews>
  <sheetFormatPr defaultRowHeight="18" x14ac:dyDescent="0.3"/>
  <cols>
    <col min="1" max="1" width="6.25" style="59" customWidth="1"/>
    <col min="2" max="2" width="30" style="60" customWidth="1"/>
    <col min="3" max="3" width="11.75" style="60" customWidth="1"/>
    <col min="4" max="4" width="14.25" style="60" customWidth="1"/>
    <col min="5" max="6" width="10.58203125" style="60" customWidth="1"/>
    <col min="7" max="7" width="13.75" style="60" customWidth="1"/>
    <col min="8" max="14" width="10.58203125" style="60" customWidth="1"/>
    <col min="15" max="15" width="11" style="60" customWidth="1"/>
    <col min="16" max="16" width="8.6640625" style="110"/>
    <col min="17" max="17" width="10.25" style="110" bestFit="1" customWidth="1"/>
    <col min="18" max="16384" width="8.6640625" style="110"/>
  </cols>
  <sheetData>
    <row r="1" spans="1:17" ht="17.5" x14ac:dyDescent="0.3">
      <c r="A1" s="139" t="s">
        <v>49</v>
      </c>
      <c r="B1" s="140"/>
      <c r="C1" s="140"/>
      <c r="D1" s="140"/>
      <c r="E1" s="140"/>
      <c r="F1" s="140"/>
      <c r="G1" s="140"/>
      <c r="H1" s="140"/>
      <c r="I1" s="140"/>
      <c r="J1" s="140"/>
      <c r="K1" s="140"/>
      <c r="L1" s="140"/>
      <c r="M1" s="140"/>
      <c r="N1" s="140"/>
      <c r="O1" s="140"/>
    </row>
    <row r="2" spans="1:17" ht="36" customHeight="1" x14ac:dyDescent="0.3">
      <c r="A2" s="141" t="s">
        <v>46</v>
      </c>
      <c r="B2" s="142"/>
      <c r="C2" s="142"/>
      <c r="D2" s="142"/>
      <c r="E2" s="142"/>
      <c r="F2" s="142"/>
      <c r="G2" s="142"/>
      <c r="H2" s="142"/>
      <c r="I2" s="142"/>
      <c r="J2" s="142"/>
      <c r="K2" s="142"/>
      <c r="L2" s="142"/>
      <c r="M2" s="142"/>
      <c r="N2" s="142"/>
      <c r="O2" s="142"/>
    </row>
    <row r="3" spans="1:17" ht="25.5" customHeight="1" x14ac:dyDescent="0.3">
      <c r="A3" s="151" t="s">
        <v>43</v>
      </c>
      <c r="B3" s="151"/>
      <c r="C3" s="151"/>
      <c r="D3" s="151"/>
      <c r="E3" s="151"/>
      <c r="F3" s="151"/>
      <c r="G3" s="151"/>
      <c r="H3" s="151"/>
      <c r="I3" s="151"/>
      <c r="J3" s="151"/>
      <c r="K3" s="151"/>
      <c r="L3" s="151"/>
      <c r="M3" s="151"/>
      <c r="N3" s="151"/>
      <c r="O3" s="151"/>
    </row>
    <row r="4" spans="1:17" x14ac:dyDescent="0.3">
      <c r="A4" s="143" t="s">
        <v>2</v>
      </c>
      <c r="B4" s="144"/>
      <c r="C4" s="144"/>
      <c r="D4" s="144"/>
      <c r="E4" s="144"/>
      <c r="F4" s="144"/>
      <c r="G4" s="144"/>
      <c r="H4" s="144"/>
      <c r="I4" s="144"/>
      <c r="J4" s="144"/>
      <c r="K4" s="144"/>
      <c r="L4" s="144"/>
      <c r="M4" s="144"/>
      <c r="N4" s="144"/>
      <c r="O4" s="144"/>
    </row>
    <row r="5" spans="1:17" ht="32.25" customHeight="1" x14ac:dyDescent="0.3">
      <c r="A5" s="145" t="s">
        <v>3</v>
      </c>
      <c r="B5" s="145" t="s">
        <v>28</v>
      </c>
      <c r="C5" s="148" t="s">
        <v>40</v>
      </c>
      <c r="D5" s="149"/>
      <c r="E5" s="149"/>
      <c r="F5" s="149"/>
      <c r="G5" s="149"/>
      <c r="H5" s="149"/>
      <c r="I5" s="149"/>
      <c r="J5" s="149"/>
      <c r="K5" s="149"/>
      <c r="L5" s="149"/>
      <c r="M5" s="149"/>
      <c r="N5" s="150"/>
      <c r="O5" s="145" t="s">
        <v>6</v>
      </c>
    </row>
    <row r="6" spans="1:17" ht="37.5" customHeight="1" x14ac:dyDescent="0.3">
      <c r="A6" s="146"/>
      <c r="B6" s="146"/>
      <c r="C6" s="148" t="s">
        <v>30</v>
      </c>
      <c r="D6" s="149"/>
      <c r="E6" s="149"/>
      <c r="F6" s="150"/>
      <c r="G6" s="148" t="s">
        <v>41</v>
      </c>
      <c r="H6" s="149"/>
      <c r="I6" s="149"/>
      <c r="J6" s="150"/>
      <c r="K6" s="148" t="s">
        <v>42</v>
      </c>
      <c r="L6" s="149"/>
      <c r="M6" s="149"/>
      <c r="N6" s="150"/>
      <c r="O6" s="146"/>
    </row>
    <row r="7" spans="1:17" ht="61.5" customHeight="1" x14ac:dyDescent="0.3">
      <c r="A7" s="147"/>
      <c r="B7" s="147"/>
      <c r="C7" s="172" t="s">
        <v>29</v>
      </c>
      <c r="D7" s="108" t="s">
        <v>44</v>
      </c>
      <c r="E7" s="109" t="s">
        <v>21</v>
      </c>
      <c r="F7" s="109" t="s">
        <v>38</v>
      </c>
      <c r="G7" s="169" t="s">
        <v>29</v>
      </c>
      <c r="H7" s="108" t="s">
        <v>45</v>
      </c>
      <c r="I7" s="109" t="s">
        <v>21</v>
      </c>
      <c r="J7" s="109" t="s">
        <v>38</v>
      </c>
      <c r="K7" s="169" t="s">
        <v>29</v>
      </c>
      <c r="L7" s="108" t="str">
        <f>H7</f>
        <v>Kết quả giải ngân đến ngày 30/12/2025</v>
      </c>
      <c r="M7" s="109" t="s">
        <v>21</v>
      </c>
      <c r="N7" s="109" t="s">
        <v>38</v>
      </c>
      <c r="O7" s="147"/>
    </row>
    <row r="8" spans="1:17" s="122" customFormat="1" ht="25" customHeight="1" x14ac:dyDescent="0.3">
      <c r="A8" s="123" t="s">
        <v>31</v>
      </c>
      <c r="B8" s="157" t="s">
        <v>30</v>
      </c>
      <c r="C8" s="173">
        <f>SUM(C9:C9)</f>
        <v>702.29</v>
      </c>
      <c r="D8" s="158">
        <f>SUM(D9:D9)</f>
        <v>567.97</v>
      </c>
      <c r="E8" s="158"/>
      <c r="F8" s="158">
        <f>C8-D8</f>
        <v>134.31999999999994</v>
      </c>
      <c r="G8" s="171"/>
      <c r="H8" s="159"/>
      <c r="I8" s="158"/>
      <c r="J8" s="158"/>
      <c r="K8" s="170"/>
      <c r="L8" s="158"/>
      <c r="M8" s="158"/>
      <c r="N8" s="158"/>
      <c r="O8" s="124"/>
    </row>
    <row r="9" spans="1:17" s="122" customFormat="1" ht="25" customHeight="1" x14ac:dyDescent="0.3">
      <c r="A9" s="160" t="s">
        <v>13</v>
      </c>
      <c r="B9" s="161" t="s">
        <v>14</v>
      </c>
      <c r="C9" s="174">
        <f>C11+C13</f>
        <v>702.29</v>
      </c>
      <c r="D9" s="159">
        <f>D11+D13</f>
        <v>567.97</v>
      </c>
      <c r="E9" s="159">
        <f>D9/C9*100</f>
        <v>80.87399792108674</v>
      </c>
      <c r="F9" s="158">
        <f t="shared" ref="F9:F13" si="0">C9-D9</f>
        <v>134.31999999999994</v>
      </c>
      <c r="G9" s="171">
        <f>G11+G13</f>
        <v>622</v>
      </c>
      <c r="H9" s="159">
        <f>H11+H13</f>
        <v>527.87</v>
      </c>
      <c r="I9" s="159">
        <f>H9/G9*100</f>
        <v>84.866559485530544</v>
      </c>
      <c r="J9" s="159">
        <f>J11+J13</f>
        <v>94.13</v>
      </c>
      <c r="K9" s="171">
        <f>K11+K13</f>
        <v>80.290000000000006</v>
      </c>
      <c r="L9" s="162">
        <v>40.1</v>
      </c>
      <c r="M9" s="159">
        <f>L9/K9*100</f>
        <v>49.943953169759617</v>
      </c>
      <c r="N9" s="159">
        <f>N11+N13</f>
        <v>40.190000000000005</v>
      </c>
      <c r="O9" s="124"/>
      <c r="Q9" s="167"/>
    </row>
    <row r="10" spans="1:17" s="122" customFormat="1" ht="32" customHeight="1" x14ac:dyDescent="0.3">
      <c r="A10" s="163" t="s">
        <v>18</v>
      </c>
      <c r="B10" s="164" t="s">
        <v>33</v>
      </c>
      <c r="C10" s="173">
        <f>SUM(C11:C11)</f>
        <v>0</v>
      </c>
      <c r="D10" s="158">
        <f>SUM(D11:D11)</f>
        <v>0</v>
      </c>
      <c r="E10" s="158">
        <v>0</v>
      </c>
      <c r="F10" s="165">
        <f t="shared" si="0"/>
        <v>0</v>
      </c>
      <c r="G10" s="170">
        <f t="shared" ref="G10:H10" si="1">SUM(G11:G11)</f>
        <v>0</v>
      </c>
      <c r="H10" s="158">
        <f t="shared" si="1"/>
        <v>0</v>
      </c>
      <c r="I10" s="158">
        <v>1</v>
      </c>
      <c r="J10" s="158">
        <f t="shared" ref="J10:L10" si="2">SUM(J11:J11)</f>
        <v>0</v>
      </c>
      <c r="K10" s="170">
        <f t="shared" si="2"/>
        <v>0</v>
      </c>
      <c r="L10" s="158">
        <f t="shared" si="2"/>
        <v>0</v>
      </c>
      <c r="M10" s="158">
        <v>2</v>
      </c>
      <c r="N10" s="158">
        <f t="shared" ref="N10" si="3">SUM(N11:N11)</f>
        <v>0</v>
      </c>
      <c r="O10" s="166"/>
      <c r="Q10" s="168"/>
    </row>
    <row r="11" spans="1:17" s="122" customFormat="1" ht="25" customHeight="1" x14ac:dyDescent="0.3">
      <c r="A11" s="160" t="s">
        <v>13</v>
      </c>
      <c r="B11" s="161" t="s">
        <v>14</v>
      </c>
      <c r="C11" s="174">
        <v>0</v>
      </c>
      <c r="D11" s="159">
        <v>0</v>
      </c>
      <c r="E11" s="159">
        <v>0</v>
      </c>
      <c r="F11" s="165">
        <f t="shared" si="0"/>
        <v>0</v>
      </c>
      <c r="G11" s="171">
        <v>0</v>
      </c>
      <c r="H11" s="159">
        <v>0</v>
      </c>
      <c r="I11" s="159">
        <v>0</v>
      </c>
      <c r="J11" s="159">
        <v>0</v>
      </c>
      <c r="K11" s="171">
        <v>0</v>
      </c>
      <c r="L11" s="159">
        <v>0</v>
      </c>
      <c r="M11" s="159">
        <v>0</v>
      </c>
      <c r="N11" s="159">
        <v>0</v>
      </c>
      <c r="O11" s="124"/>
      <c r="Q11" s="167"/>
    </row>
    <row r="12" spans="1:17" s="122" customFormat="1" ht="25" customHeight="1" x14ac:dyDescent="0.3">
      <c r="A12" s="163" t="s">
        <v>19</v>
      </c>
      <c r="B12" s="164" t="s">
        <v>12</v>
      </c>
      <c r="C12" s="173">
        <f>SUM(C13:C13)</f>
        <v>702.29</v>
      </c>
      <c r="D12" s="158">
        <f>SUM(D13:D13)</f>
        <v>567.97</v>
      </c>
      <c r="E12" s="158"/>
      <c r="F12" s="158">
        <f t="shared" si="0"/>
        <v>134.31999999999994</v>
      </c>
      <c r="G12" s="170"/>
      <c r="H12" s="158"/>
      <c r="I12" s="158"/>
      <c r="J12" s="158"/>
      <c r="K12" s="170"/>
      <c r="L12" s="158"/>
      <c r="M12" s="158"/>
      <c r="N12" s="158"/>
      <c r="O12" s="166"/>
    </row>
    <row r="13" spans="1:17" s="122" customFormat="1" ht="25" customHeight="1" x14ac:dyDescent="0.3">
      <c r="A13" s="160" t="s">
        <v>13</v>
      </c>
      <c r="B13" s="161" t="s">
        <v>14</v>
      </c>
      <c r="C13" s="174">
        <v>702.29</v>
      </c>
      <c r="D13" s="159">
        <v>567.97</v>
      </c>
      <c r="E13" s="159">
        <f>D13/C13*100</f>
        <v>80.87399792108674</v>
      </c>
      <c r="F13" s="158">
        <f t="shared" si="0"/>
        <v>134.31999999999994</v>
      </c>
      <c r="G13" s="171">
        <v>622</v>
      </c>
      <c r="H13" s="159">
        <v>527.87</v>
      </c>
      <c r="I13" s="159">
        <f>H13/G13*100</f>
        <v>84.866559485530544</v>
      </c>
      <c r="J13" s="159">
        <f t="shared" ref="J13" si="4">G13-H13</f>
        <v>94.13</v>
      </c>
      <c r="K13" s="171">
        <v>80.290000000000006</v>
      </c>
      <c r="L13" s="159">
        <v>40.1</v>
      </c>
      <c r="M13" s="159">
        <f t="shared" ref="M13" si="5">L13/K13*100</f>
        <v>49.943953169759617</v>
      </c>
      <c r="N13" s="159">
        <f>K13-L13</f>
        <v>40.190000000000005</v>
      </c>
      <c r="O13" s="124"/>
    </row>
    <row r="14" spans="1:17" x14ac:dyDescent="0.3">
      <c r="C14" s="81"/>
      <c r="D14" s="81"/>
      <c r="E14" s="81"/>
      <c r="F14" s="81"/>
      <c r="G14" s="81"/>
      <c r="H14" s="81"/>
      <c r="I14" s="81"/>
      <c r="J14" s="81"/>
      <c r="K14" s="81"/>
      <c r="L14" s="81"/>
      <c r="M14" s="81"/>
      <c r="N14" s="81"/>
    </row>
    <row r="15" spans="1:17" x14ac:dyDescent="0.3">
      <c r="C15" s="81"/>
      <c r="D15" s="81"/>
      <c r="E15" s="81"/>
      <c r="F15" s="81"/>
      <c r="G15" s="81"/>
      <c r="H15" s="81"/>
      <c r="I15" s="81"/>
      <c r="J15" s="81"/>
      <c r="K15" s="81"/>
      <c r="L15" s="81"/>
      <c r="M15" s="81"/>
      <c r="N15" s="81"/>
    </row>
  </sheetData>
  <mergeCells count="11">
    <mergeCell ref="A1:O1"/>
    <mergeCell ref="A2:O2"/>
    <mergeCell ref="A4:O4"/>
    <mergeCell ref="C5:N5"/>
    <mergeCell ref="O5:O7"/>
    <mergeCell ref="G6:J6"/>
    <mergeCell ref="K6:N6"/>
    <mergeCell ref="A5:A7"/>
    <mergeCell ref="B5:B7"/>
    <mergeCell ref="C6:F6"/>
    <mergeCell ref="A3:O3"/>
  </mergeCells>
  <pageMargins left="0.47244094488188976" right="7.874015748031496E-2" top="0.3543307086614173" bottom="0.59055118110236215" header="0.31496062992125984" footer="0.31496062992125984"/>
  <pageSetup paperSize="9" scale="7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opLeftCell="A2" workbookViewId="0">
      <selection activeCell="O10" sqref="O10"/>
    </sheetView>
  </sheetViews>
  <sheetFormatPr defaultRowHeight="18" x14ac:dyDescent="0.3"/>
  <cols>
    <col min="1" max="1" width="6.25" style="59" customWidth="1"/>
    <col min="2" max="2" width="30" style="60" customWidth="1"/>
    <col min="3" max="4" width="11.75" style="60" customWidth="1"/>
    <col min="5" max="5" width="9.1640625" style="60"/>
    <col min="6" max="6" width="12.75" style="60" bestFit="1" customWidth="1"/>
    <col min="7" max="9" width="11.75" style="60" customWidth="1"/>
    <col min="10" max="11" width="10.83203125" style="60" customWidth="1"/>
    <col min="12" max="12" width="10.75" style="60" customWidth="1"/>
    <col min="13" max="13" width="12.58203125" style="60" customWidth="1"/>
    <col min="15" max="15" width="9.83203125" bestFit="1" customWidth="1"/>
  </cols>
  <sheetData>
    <row r="1" spans="1:15" ht="17.5" x14ac:dyDescent="0.3">
      <c r="A1" s="139" t="s">
        <v>39</v>
      </c>
      <c r="B1" s="139"/>
      <c r="C1" s="139"/>
      <c r="D1" s="139"/>
      <c r="E1" s="139"/>
      <c r="F1" s="139"/>
      <c r="G1" s="139"/>
      <c r="H1" s="139"/>
      <c r="I1" s="139"/>
      <c r="J1" s="139"/>
      <c r="K1" s="139"/>
      <c r="L1" s="139"/>
      <c r="M1" s="139"/>
    </row>
    <row r="2" spans="1:15" ht="51.75" customHeight="1" x14ac:dyDescent="0.3">
      <c r="A2" s="141" t="s">
        <v>37</v>
      </c>
      <c r="B2" s="141"/>
      <c r="C2" s="141"/>
      <c r="D2" s="141"/>
      <c r="E2" s="141"/>
      <c r="F2" s="141"/>
      <c r="G2" s="141"/>
      <c r="H2" s="141"/>
      <c r="I2" s="141"/>
      <c r="J2" s="141"/>
      <c r="K2" s="141"/>
      <c r="L2" s="141"/>
      <c r="M2" s="141"/>
    </row>
    <row r="3" spans="1:15" x14ac:dyDescent="0.3">
      <c r="A3" s="151"/>
      <c r="B3" s="151"/>
      <c r="C3" s="151"/>
      <c r="D3" s="151"/>
      <c r="E3" s="151"/>
      <c r="F3" s="151"/>
      <c r="G3" s="151"/>
      <c r="H3" s="151"/>
      <c r="I3" s="151"/>
      <c r="J3" s="151"/>
      <c r="K3" s="151"/>
      <c r="L3" s="151"/>
      <c r="M3" s="151"/>
    </row>
    <row r="4" spans="1:15" x14ac:dyDescent="0.3">
      <c r="A4" s="143" t="s">
        <v>2</v>
      </c>
      <c r="B4" s="143"/>
      <c r="C4" s="143"/>
      <c r="D4" s="143"/>
      <c r="E4" s="143"/>
      <c r="F4" s="143"/>
      <c r="G4" s="143"/>
      <c r="H4" s="143"/>
      <c r="I4" s="143"/>
      <c r="J4" s="143"/>
      <c r="K4" s="143"/>
      <c r="L4" s="143"/>
      <c r="M4" s="143"/>
    </row>
    <row r="5" spans="1:15" ht="14" x14ac:dyDescent="0.3">
      <c r="A5" s="152" t="s">
        <v>3</v>
      </c>
      <c r="B5" s="152" t="s">
        <v>28</v>
      </c>
      <c r="C5" s="152"/>
      <c r="D5" s="152"/>
      <c r="E5" s="152"/>
      <c r="F5" s="152"/>
      <c r="G5" s="152"/>
      <c r="H5" s="152"/>
      <c r="I5" s="152"/>
      <c r="J5" s="152"/>
      <c r="K5" s="152"/>
      <c r="L5" s="152"/>
      <c r="M5" s="152" t="s">
        <v>6</v>
      </c>
    </row>
    <row r="6" spans="1:15" ht="14.25" customHeight="1" x14ac:dyDescent="0.3">
      <c r="A6" s="155"/>
      <c r="B6" s="155"/>
      <c r="C6" s="148" t="s">
        <v>34</v>
      </c>
      <c r="D6" s="149"/>
      <c r="E6" s="150"/>
      <c r="F6" s="153" t="s">
        <v>38</v>
      </c>
      <c r="G6" s="148" t="s">
        <v>35</v>
      </c>
      <c r="H6" s="149"/>
      <c r="I6" s="150"/>
      <c r="J6" s="152" t="s">
        <v>36</v>
      </c>
      <c r="K6" s="152"/>
      <c r="L6" s="152"/>
      <c r="M6" s="155"/>
    </row>
    <row r="7" spans="1:15" ht="56" x14ac:dyDescent="0.3">
      <c r="A7" s="156"/>
      <c r="B7" s="156"/>
      <c r="C7" s="61" t="s">
        <v>29</v>
      </c>
      <c r="D7" s="82" t="s">
        <v>32</v>
      </c>
      <c r="E7" s="61" t="s">
        <v>21</v>
      </c>
      <c r="F7" s="154"/>
      <c r="G7" s="61" t="s">
        <v>29</v>
      </c>
      <c r="H7" s="82" t="s">
        <v>32</v>
      </c>
      <c r="I7" s="61" t="s">
        <v>21</v>
      </c>
      <c r="J7" s="61" t="s">
        <v>29</v>
      </c>
      <c r="K7" s="82" t="s">
        <v>32</v>
      </c>
      <c r="L7" s="61" t="s">
        <v>21</v>
      </c>
      <c r="M7" s="156"/>
    </row>
    <row r="8" spans="1:15" s="85" customFormat="1" ht="15" x14ac:dyDescent="0.3">
      <c r="A8" s="93" t="s">
        <v>31</v>
      </c>
      <c r="B8" s="94" t="s">
        <v>30</v>
      </c>
      <c r="C8" s="95" t="e">
        <f>SUM(C9:C11)</f>
        <v>#REF!</v>
      </c>
      <c r="D8" s="95" t="e">
        <f>SUM(D9:D11)</f>
        <v>#REF!</v>
      </c>
      <c r="E8" s="96">
        <v>5.3414394152375593</v>
      </c>
      <c r="F8" s="95" t="e">
        <f>SUM(F9:F11)</f>
        <v>#REF!</v>
      </c>
      <c r="G8" s="95" t="e">
        <f>SUM(G9:G11)</f>
        <v>#REF!</v>
      </c>
      <c r="H8" s="95" t="e">
        <f>SUM(H9:H11)</f>
        <v>#REF!</v>
      </c>
      <c r="I8" s="97" t="e">
        <f>H8/G8</f>
        <v>#REF!</v>
      </c>
      <c r="J8" s="95" t="e">
        <f>SUM(J9:J11)</f>
        <v>#REF!</v>
      </c>
      <c r="K8" s="95" t="e">
        <f>SUM(K9:K11)</f>
        <v>#REF!</v>
      </c>
      <c r="L8" s="98" t="e">
        <f>K8/J8</f>
        <v>#REF!</v>
      </c>
      <c r="M8" s="99"/>
    </row>
    <row r="9" spans="1:15" s="85" customFormat="1" ht="21.75" customHeight="1" x14ac:dyDescent="0.3">
      <c r="A9" s="62" t="s">
        <v>13</v>
      </c>
      <c r="B9" s="63" t="s">
        <v>14</v>
      </c>
      <c r="C9" s="64" t="e">
        <f>C13+C17</f>
        <v>#REF!</v>
      </c>
      <c r="D9" s="64">
        <f>D13+D17</f>
        <v>19017.72</v>
      </c>
      <c r="E9" s="90">
        <v>17.002465868767665</v>
      </c>
      <c r="F9" s="103" t="e">
        <f>C9-D9</f>
        <v>#REF!</v>
      </c>
      <c r="G9" s="64" t="e">
        <f>G13+G17</f>
        <v>#REF!</v>
      </c>
      <c r="H9" s="64" t="e">
        <f>H13+H17</f>
        <v>#REF!</v>
      </c>
      <c r="I9" s="87" t="e">
        <f t="shared" ref="I9:I19" si="0">H9/G9</f>
        <v>#REF!</v>
      </c>
      <c r="J9" s="64" t="e">
        <f>J13+J17</f>
        <v>#REF!</v>
      </c>
      <c r="K9" s="64" t="e">
        <f>K13+K17</f>
        <v>#REF!</v>
      </c>
      <c r="L9" s="100" t="e">
        <f t="shared" ref="L9:L19" si="1">K9/J9</f>
        <v>#REF!</v>
      </c>
      <c r="M9" s="65"/>
    </row>
    <row r="10" spans="1:15" s="85" customFormat="1" ht="21.75" customHeight="1" x14ac:dyDescent="0.3">
      <c r="A10" s="62" t="s">
        <v>13</v>
      </c>
      <c r="B10" s="63" t="s">
        <v>15</v>
      </c>
      <c r="C10" s="64" t="e">
        <f t="shared" ref="C10" si="2">C14+C18</f>
        <v>#REF!</v>
      </c>
      <c r="D10" s="64" t="e">
        <f t="shared" ref="D10" si="3">D14+D18</f>
        <v>#REF!</v>
      </c>
      <c r="E10" s="90">
        <v>8.8382754633720246</v>
      </c>
      <c r="F10" s="103" t="e">
        <f t="shared" ref="F10:F19" si="4">C10-D10</f>
        <v>#REF!</v>
      </c>
      <c r="G10" s="64" t="e">
        <f t="shared" ref="G10" si="5">G14+G18</f>
        <v>#REF!</v>
      </c>
      <c r="H10" s="64" t="e">
        <f t="shared" ref="H10" si="6">H14+H18</f>
        <v>#REF!</v>
      </c>
      <c r="I10" s="87" t="e">
        <f t="shared" si="0"/>
        <v>#REF!</v>
      </c>
      <c r="J10" s="64" t="e">
        <f t="shared" ref="J10:K10" si="7">J14+J18</f>
        <v>#REF!</v>
      </c>
      <c r="K10" s="64" t="e">
        <f t="shared" si="7"/>
        <v>#REF!</v>
      </c>
      <c r="L10" s="100" t="e">
        <f t="shared" si="1"/>
        <v>#REF!</v>
      </c>
      <c r="M10" s="65"/>
      <c r="O10" s="106"/>
    </row>
    <row r="11" spans="1:15" s="85" customFormat="1" ht="28" x14ac:dyDescent="0.3">
      <c r="A11" s="62" t="s">
        <v>13</v>
      </c>
      <c r="B11" s="63" t="s">
        <v>16</v>
      </c>
      <c r="C11" s="64" t="e">
        <f>C15+C19</f>
        <v>#REF!</v>
      </c>
      <c r="D11" s="64" t="e">
        <f>D15+D19</f>
        <v>#REF!</v>
      </c>
      <c r="E11" s="90">
        <v>0.51965429034162292</v>
      </c>
      <c r="F11" s="103" t="e">
        <f t="shared" si="4"/>
        <v>#REF!</v>
      </c>
      <c r="G11" s="64" t="e">
        <f>G15+G19</f>
        <v>#REF!</v>
      </c>
      <c r="H11" s="64" t="e">
        <f>H15+H19</f>
        <v>#REF!</v>
      </c>
      <c r="I11" s="87" t="e">
        <f t="shared" si="0"/>
        <v>#REF!</v>
      </c>
      <c r="J11" s="64" t="e">
        <f>J15+J19</f>
        <v>#REF!</v>
      </c>
      <c r="K11" s="64" t="e">
        <f>K15+K19</f>
        <v>#REF!</v>
      </c>
      <c r="L11" s="100" t="e">
        <f t="shared" si="1"/>
        <v>#REF!</v>
      </c>
      <c r="M11" s="65"/>
    </row>
    <row r="12" spans="1:15" s="85" customFormat="1" ht="28" x14ac:dyDescent="0.3">
      <c r="A12" s="66" t="s">
        <v>18</v>
      </c>
      <c r="B12" s="67" t="s">
        <v>33</v>
      </c>
      <c r="C12" s="68" t="e">
        <f>SUM(C13:C15)</f>
        <v>#REF!</v>
      </c>
      <c r="D12" s="68" t="e">
        <f>SUM(D13:D15)</f>
        <v>#REF!</v>
      </c>
      <c r="E12" s="89">
        <v>5.5903540831795802</v>
      </c>
      <c r="F12" s="68" t="e">
        <f>SUM(F13:F15)</f>
        <v>#REF!</v>
      </c>
      <c r="G12" s="69">
        <v>0</v>
      </c>
      <c r="H12" s="69">
        <v>0</v>
      </c>
      <c r="I12" s="69">
        <v>0</v>
      </c>
      <c r="J12" s="69" t="e">
        <f>SUM(J13:J15)</f>
        <v>#REF!</v>
      </c>
      <c r="K12" s="69" t="e">
        <f>SUM(K13:K15)</f>
        <v>#REF!</v>
      </c>
      <c r="L12" s="101" t="e">
        <f t="shared" si="1"/>
        <v>#REF!</v>
      </c>
      <c r="M12" s="70"/>
    </row>
    <row r="13" spans="1:15" s="85" customFormat="1" ht="21.75" customHeight="1" x14ac:dyDescent="0.3">
      <c r="A13" s="71" t="s">
        <v>13</v>
      </c>
      <c r="B13" s="72" t="s">
        <v>14</v>
      </c>
      <c r="C13" s="73" t="e">
        <f>G13+J13</f>
        <v>#REF!</v>
      </c>
      <c r="D13" s="74">
        <f>'PL02-SN-KH2025'!D11+'PL 01'!D11</f>
        <v>4060.89</v>
      </c>
      <c r="E13" s="91">
        <v>11.387071187785049</v>
      </c>
      <c r="F13" s="104" t="e">
        <f t="shared" si="4"/>
        <v>#REF!</v>
      </c>
      <c r="G13" s="74" t="e">
        <f>'PL02-SN-KH2025'!#REF!+'PL 01'!#REF!</f>
        <v>#REF!</v>
      </c>
      <c r="H13" s="74" t="e">
        <f>'PL02-SN-KH2025'!#REF!+'PL 01'!#REF!</f>
        <v>#REF!</v>
      </c>
      <c r="I13" s="88"/>
      <c r="J13" s="74" t="e">
        <f>'PL02-SN-KH2025'!#REF!+'PL 01'!#REF!</f>
        <v>#REF!</v>
      </c>
      <c r="K13" s="74" t="e">
        <f>'PL02-SN-KH2025'!#REF!+'PL 01'!#REF!</f>
        <v>#REF!</v>
      </c>
      <c r="L13" s="100" t="e">
        <f t="shared" si="1"/>
        <v>#REF!</v>
      </c>
      <c r="M13" s="75"/>
    </row>
    <row r="14" spans="1:15" s="85" customFormat="1" ht="21.75" customHeight="1" x14ac:dyDescent="0.3">
      <c r="A14" s="71" t="s">
        <v>13</v>
      </c>
      <c r="B14" s="72" t="s">
        <v>15</v>
      </c>
      <c r="C14" s="73" t="e">
        <f t="shared" ref="C14:C15" si="8">G14+J14</f>
        <v>#REF!</v>
      </c>
      <c r="D14" s="74" t="e">
        <f>'PL02-SN-KH2025'!#REF!+'PL 01'!#REF!</f>
        <v>#REF!</v>
      </c>
      <c r="E14" s="91">
        <v>0.73133524766690594</v>
      </c>
      <c r="F14" s="104" t="e">
        <f t="shared" si="4"/>
        <v>#REF!</v>
      </c>
      <c r="G14" s="74" t="e">
        <f>'PL02-SN-KH2025'!#REF!+'PL 01'!#REF!</f>
        <v>#REF!</v>
      </c>
      <c r="H14" s="74" t="e">
        <f>'PL02-SN-KH2025'!#REF!+'PL 01'!#REF!</f>
        <v>#REF!</v>
      </c>
      <c r="I14" s="88"/>
      <c r="J14" s="74" t="e">
        <f>'PL02-SN-KH2025'!#REF!+'PL 01'!#REF!</f>
        <v>#REF!</v>
      </c>
      <c r="K14" s="74" t="e">
        <f>'PL02-SN-KH2025'!#REF!+'PL 01'!#REF!</f>
        <v>#REF!</v>
      </c>
      <c r="L14" s="100" t="e">
        <f t="shared" si="1"/>
        <v>#REF!</v>
      </c>
      <c r="M14" s="75"/>
    </row>
    <row r="15" spans="1:15" s="85" customFormat="1" ht="28" x14ac:dyDescent="0.3">
      <c r="A15" s="71" t="s">
        <v>13</v>
      </c>
      <c r="B15" s="72" t="s">
        <v>16</v>
      </c>
      <c r="C15" s="73" t="e">
        <f t="shared" si="8"/>
        <v>#REF!</v>
      </c>
      <c r="D15" s="74" t="e">
        <f>'PL02-SN-KH2025'!#REF!+'PL 01'!#REF!</f>
        <v>#REF!</v>
      </c>
      <c r="E15" s="91">
        <v>0</v>
      </c>
      <c r="F15" s="104" t="e">
        <f t="shared" si="4"/>
        <v>#REF!</v>
      </c>
      <c r="G15" s="74" t="e">
        <f>'PL02-SN-KH2025'!#REF!+'PL 01'!#REF!</f>
        <v>#REF!</v>
      </c>
      <c r="H15" s="74" t="e">
        <f>'PL02-SN-KH2025'!#REF!+'PL 01'!#REF!</f>
        <v>#REF!</v>
      </c>
      <c r="I15" s="88"/>
      <c r="J15" s="74" t="e">
        <f>'PL02-SN-KH2025'!#REF!+'PL 01'!#REF!</f>
        <v>#REF!</v>
      </c>
      <c r="K15" s="74" t="e">
        <f>'PL02-SN-KH2025'!#REF!+'PL 01'!#REF!</f>
        <v>#REF!</v>
      </c>
      <c r="L15" s="100" t="e">
        <f t="shared" si="1"/>
        <v>#REF!</v>
      </c>
      <c r="M15" s="75"/>
    </row>
    <row r="16" spans="1:15" s="85" customFormat="1" ht="15" x14ac:dyDescent="0.3">
      <c r="A16" s="66" t="s">
        <v>19</v>
      </c>
      <c r="B16" s="67" t="s">
        <v>12</v>
      </c>
      <c r="C16" s="69" t="e">
        <f t="shared" ref="C16:D16" si="9">SUM(C17:C19)</f>
        <v>#REF!</v>
      </c>
      <c r="D16" s="69" t="e">
        <f t="shared" si="9"/>
        <v>#REF!</v>
      </c>
      <c r="E16" s="89">
        <v>4.5482288839941107</v>
      </c>
      <c r="F16" s="69" t="e">
        <f>SUM(F17:F19)</f>
        <v>#REF!</v>
      </c>
      <c r="G16" s="69" t="e">
        <f>SUM(G17:G19)</f>
        <v>#REF!</v>
      </c>
      <c r="H16" s="69">
        <f>SUM(H17:H19)</f>
        <v>42722.559999999998</v>
      </c>
      <c r="I16" s="88" t="e">
        <f t="shared" si="0"/>
        <v>#REF!</v>
      </c>
      <c r="J16" s="69" t="e">
        <f>SUM(J17:J19)</f>
        <v>#REF!</v>
      </c>
      <c r="K16" s="69" t="e">
        <f t="shared" ref="K16" si="10">SUM(K17:K19)</f>
        <v>#REF!</v>
      </c>
      <c r="L16" s="101" t="e">
        <f t="shared" si="1"/>
        <v>#REF!</v>
      </c>
      <c r="M16" s="76"/>
    </row>
    <row r="17" spans="1:13" s="85" customFormat="1" ht="21" customHeight="1" x14ac:dyDescent="0.3">
      <c r="A17" s="71" t="s">
        <v>13</v>
      </c>
      <c r="B17" s="72" t="s">
        <v>14</v>
      </c>
      <c r="C17" s="73" t="e">
        <f>G17+J17</f>
        <v>#REF!</v>
      </c>
      <c r="D17" s="74">
        <f>'PL02-SN-KH2025'!D13+'PL 01'!D13</f>
        <v>14956.83</v>
      </c>
      <c r="E17" s="91">
        <v>20.815241172708607</v>
      </c>
      <c r="F17" s="104" t="e">
        <f t="shared" si="4"/>
        <v>#REF!</v>
      </c>
      <c r="G17" s="74" t="e">
        <f>'PL02-SN-KH2025'!#REF!+'PL 01'!#REF!</f>
        <v>#REF!</v>
      </c>
      <c r="H17" s="74">
        <v>9518</v>
      </c>
      <c r="I17" s="87" t="e">
        <f t="shared" si="0"/>
        <v>#REF!</v>
      </c>
      <c r="J17" s="74" t="e">
        <f>'PL02-SN-KH2025'!#REF!+'PL 01'!#REF!</f>
        <v>#REF!</v>
      </c>
      <c r="K17" s="74" t="e">
        <f>'PL02-SN-KH2025'!#REF!+'PL 01'!#REF!</f>
        <v>#REF!</v>
      </c>
      <c r="L17" s="100" t="e">
        <f t="shared" si="1"/>
        <v>#REF!</v>
      </c>
      <c r="M17" s="75"/>
    </row>
    <row r="18" spans="1:13" s="85" customFormat="1" ht="21" customHeight="1" x14ac:dyDescent="0.3">
      <c r="A18" s="71" t="s">
        <v>13</v>
      </c>
      <c r="B18" s="72" t="s">
        <v>15</v>
      </c>
      <c r="C18" s="73" t="e">
        <f>G18+J18</f>
        <v>#REF!</v>
      </c>
      <c r="D18" s="74" t="e">
        <f>'PL02-SN-KH2025'!#REF!+'PL 01'!#REF!</f>
        <v>#REF!</v>
      </c>
      <c r="E18" s="91">
        <v>9.3216167776796937</v>
      </c>
      <c r="F18" s="104" t="e">
        <f t="shared" si="4"/>
        <v>#REF!</v>
      </c>
      <c r="G18" s="74" t="e">
        <f>'PL02-SN-KH2025'!#REF!+'PL 01'!#REF!</f>
        <v>#REF!</v>
      </c>
      <c r="H18" s="74">
        <v>30458</v>
      </c>
      <c r="I18" s="87" t="e">
        <f t="shared" si="0"/>
        <v>#REF!</v>
      </c>
      <c r="J18" s="74" t="e">
        <f>'PL02-SN-KH2025'!#REF!+'PL 01'!#REF!</f>
        <v>#REF!</v>
      </c>
      <c r="K18" s="74" t="e">
        <f>'PL02-SN-KH2025'!#REF!+'PL 01'!#REF!</f>
        <v>#REF!</v>
      </c>
      <c r="L18" s="100" t="e">
        <f t="shared" si="1"/>
        <v>#REF!</v>
      </c>
      <c r="M18" s="83"/>
    </row>
    <row r="19" spans="1:13" s="85" customFormat="1" ht="28" x14ac:dyDescent="0.3">
      <c r="A19" s="77" t="s">
        <v>13</v>
      </c>
      <c r="B19" s="78" t="s">
        <v>16</v>
      </c>
      <c r="C19" s="79" t="e">
        <f>G19+J19</f>
        <v>#REF!</v>
      </c>
      <c r="D19" s="80" t="e">
        <f>'PL02-SN-KH2025'!#REF!+'PL 01'!#REF!</f>
        <v>#REF!</v>
      </c>
      <c r="E19" s="92">
        <v>0.67284889987002328</v>
      </c>
      <c r="F19" s="105" t="e">
        <f t="shared" si="4"/>
        <v>#REF!</v>
      </c>
      <c r="G19" s="80" t="e">
        <f>'PL02-SN-KH2025'!#REF!+'PL 01'!#REF!</f>
        <v>#REF!</v>
      </c>
      <c r="H19" s="80">
        <v>2746.56</v>
      </c>
      <c r="I19" s="86" t="e">
        <f t="shared" si="0"/>
        <v>#REF!</v>
      </c>
      <c r="J19" s="80" t="e">
        <f>'PL02-SN-KH2025'!#REF!+'PL 01'!#REF!</f>
        <v>#REF!</v>
      </c>
      <c r="K19" s="80" t="e">
        <f>'PL02-SN-KH2025'!#REF!+'PL 01'!#REF!</f>
        <v>#REF!</v>
      </c>
      <c r="L19" s="102" t="e">
        <f t="shared" si="1"/>
        <v>#REF!</v>
      </c>
      <c r="M19" s="84"/>
    </row>
    <row r="20" spans="1:13" x14ac:dyDescent="0.3">
      <c r="C20" s="81"/>
    </row>
    <row r="21" spans="1:13" x14ac:dyDescent="0.3">
      <c r="C21" s="81"/>
      <c r="D21" s="81"/>
    </row>
  </sheetData>
  <mergeCells count="12">
    <mergeCell ref="J6:L6"/>
    <mergeCell ref="F6:F7"/>
    <mergeCell ref="A1:M1"/>
    <mergeCell ref="A2:M2"/>
    <mergeCell ref="A3:M3"/>
    <mergeCell ref="A4:M4"/>
    <mergeCell ref="A5:A7"/>
    <mergeCell ref="B5:B7"/>
    <mergeCell ref="C5:L5"/>
    <mergeCell ref="M5:M7"/>
    <mergeCell ref="C6:E6"/>
    <mergeCell ref="G6:I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Pl1</vt:lpstr>
      <vt:lpstr>foxz</vt:lpstr>
      <vt:lpstr>PL 01</vt:lpstr>
      <vt:lpstr>PL02-SN-KH2025</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2025-11-25T07:09:15Z</cp:lastPrinted>
  <dcterms:created xsi:type="dcterms:W3CDTF">2025-07-30T06:52:58Z</dcterms:created>
  <dcterms:modified xsi:type="dcterms:W3CDTF">2025-11-25T07:37:07Z</dcterms:modified>
</cp:coreProperties>
</file>